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5" activeTab="1"/>
  </bookViews>
  <sheets>
    <sheet name="УСЛОВИЯ" sheetId="1" r:id="rId1"/>
    <sheet name="ПРАЙС" sheetId="2" r:id="rId2"/>
  </sheets>
  <definedNames>
    <definedName name="__Anonymous_Sheet_DB__1">#REF!</definedName>
    <definedName name="__Anonymous_Sheet_DB__1_1">#REF!</definedName>
    <definedName name="__Anonymous_Sheet_DB__1_2">'ПРАЙС'!$A$2:$J$545</definedName>
    <definedName name="__Anonymous_Sheet_DB__2">#REF!</definedName>
    <definedName name="__Anonymous_Sheet_DB__2_1">#REF!</definedName>
    <definedName name="_xlnm._FilterDatabase" localSheetId="1" hidden="1">'ПРАЙС'!$A$1:$J$1</definedName>
  </definedNames>
  <calcPr fullCalcOnLoad="1"/>
</workbook>
</file>

<file path=xl/comments2.xml><?xml version="1.0" encoding="utf-8"?>
<comments xmlns="http://schemas.openxmlformats.org/spreadsheetml/2006/main">
  <authors>
    <author>СБ</author>
  </authors>
  <commentList>
    <comment ref="A302" authorId="0">
      <text>
        <r>
          <rPr>
            <sz val="9"/>
            <color indexed="8"/>
            <rFont val="Arial"/>
            <family val="2"/>
          </rPr>
          <t>состав: нутовая мука, соль, натуральные пряности</t>
        </r>
      </text>
    </comment>
    <comment ref="A303" authorId="0">
      <text>
        <r>
          <rPr>
            <sz val="9"/>
            <color indexed="8"/>
            <rFont val="Arial"/>
            <family val="2"/>
          </rPr>
          <t>состав: гороховые хлопья, морковь, укроп, базилик, натуральные специи</t>
        </r>
      </text>
    </comment>
    <comment ref="A304" authorId="0">
      <text>
        <r>
          <rPr>
            <sz val="9"/>
            <color indexed="8"/>
            <rFont val="Arial"/>
            <family val="2"/>
          </rPr>
          <t>состав: нутовые хлопья, томат, морковь, паприка, базилик, соль, кумин, куркума, укроп, душистый перец, лавровый лист, черный перец, асафетида</t>
        </r>
      </text>
    </comment>
    <comment ref="A305" authorId="0">
      <text>
        <r>
          <rPr>
            <sz val="9"/>
            <color indexed="8"/>
            <rFont val="Arial"/>
            <family val="2"/>
          </rPr>
          <t>состав: хлопья красной чечевицы, томат, морковь, паприка, петрушка, уроп, соль, лавровый лист, сахар коричневый, анис, черный перец, куркума, асафетида, тмин, кориандр, мускат</t>
        </r>
      </text>
    </comment>
    <comment ref="A306" authorId="0">
      <text>
        <r>
          <rPr>
            <sz val="9"/>
            <color indexed="8"/>
            <rFont val="Arial"/>
            <family val="2"/>
          </rPr>
          <t>состав: хлопья зеленой гречки, морковь, паприка, томат, капуста, укроп, шпинат, соль, лавровый лист, сахар коричневый, черный перец, куркума, кориандр, анис, асафетида, тмин, мускат</t>
        </r>
      </text>
    </comment>
    <comment ref="A309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гороховая, соль, чеснок, куркума, черный перец</t>
        </r>
      </text>
    </comment>
    <comment ref="A310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нутовая, соль, чеснок, куркума, черный перец</t>
        </r>
      </text>
    </comment>
    <comment ref="A311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чечевичная, соль, чеснок, куркума, черный перец</t>
        </r>
      </text>
    </comment>
    <comment ref="A312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гречневая, соль, чеснок, куркума, черный перец</t>
        </r>
      </text>
    </comment>
    <comment ref="A313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гороховая, соль, асафетида, куркума, черный перец</t>
        </r>
      </text>
    </comment>
    <comment ref="A314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нутовая, соль, асафетида, куркума, черный перец</t>
        </r>
      </text>
    </comment>
    <comment ref="A315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чечевичная, соль, асафетида, куркума, черный перец</t>
        </r>
      </text>
    </comment>
    <comment ref="A316" authorId="0">
      <text>
        <r>
          <rPr>
            <sz val="9"/>
            <color indexed="8"/>
            <rFont val="Arial"/>
            <family val="2"/>
          </rPr>
          <t>состав: хлопья гороховые, хлопья ячменные, панировка гречневая, соль, асафетида, куркума, черный перец</t>
        </r>
      </text>
    </comment>
  </commentList>
</comments>
</file>

<file path=xl/sharedStrings.xml><?xml version="1.0" encoding="utf-8"?>
<sst xmlns="http://schemas.openxmlformats.org/spreadsheetml/2006/main" count="2646" uniqueCount="797">
  <si>
    <t>Название товара</t>
  </si>
  <si>
    <t>Производитель</t>
  </si>
  <si>
    <t>Срок хранения</t>
  </si>
  <si>
    <t>ОПТОВАЯ ЦЕНА</t>
  </si>
  <si>
    <t>Рекомендуемая розничная цена</t>
  </si>
  <si>
    <t>Кол-во в заказе</t>
  </si>
  <si>
    <t>СУММА</t>
  </si>
  <si>
    <t>Целебные растения: семена, травы, смола</t>
  </si>
  <si>
    <t>ООО «РАМА»</t>
  </si>
  <si>
    <t>24 мес</t>
  </si>
  <si>
    <t>крафт-пакет</t>
  </si>
  <si>
    <t>мешок</t>
  </si>
  <si>
    <t>ООО «Про»</t>
  </si>
  <si>
    <t>36 мес</t>
  </si>
  <si>
    <t>карт. короб.</t>
  </si>
  <si>
    <t>Семя льна с селеном, калием и магнием</t>
  </si>
  <si>
    <t>Асафетида (смола) 100 гр</t>
  </si>
  <si>
    <t>Асафетида (смола) 250 гр</t>
  </si>
  <si>
    <t>ООО «Топия»</t>
  </si>
  <si>
    <t>ИП «ОК»</t>
  </si>
  <si>
    <t>коробка</t>
  </si>
  <si>
    <t>Мел Белгородский кусковой 500гр</t>
  </si>
  <si>
    <t>Мел Святогорь кусковой, 500 гр</t>
  </si>
  <si>
    <t>Мел Святогорья кусковой, 1кг</t>
  </si>
  <si>
    <t>Глина КАОЛИН кусковая, 500 гр</t>
  </si>
  <si>
    <t>Глина КАОЛИН кусковая 1 кг</t>
  </si>
  <si>
    <t>Глина Белая кусковая, 500 гр</t>
  </si>
  <si>
    <t>Глина Белая кусковая, 1кг</t>
  </si>
  <si>
    <t>Глина Голубая гранулы, 500 гр</t>
  </si>
  <si>
    <t>Глина Голубая гранулы, 1кг</t>
  </si>
  <si>
    <t>Глина Голубая кусковая, 500 гр</t>
  </si>
  <si>
    <t>Глина Голубая кусковая, 1кг</t>
  </si>
  <si>
    <t>2 года</t>
  </si>
  <si>
    <t>пэт.бутыл.</t>
  </si>
  <si>
    <t>4 года</t>
  </si>
  <si>
    <t>стекло</t>
  </si>
  <si>
    <t>Масло тмина Hemani 500 мл</t>
  </si>
  <si>
    <t>Масло черного тмина в капсулах Упаковка, 30 капсул</t>
  </si>
  <si>
    <t>упаковка</t>
  </si>
  <si>
    <t>ООО «Бара»</t>
  </si>
  <si>
    <t>флакон</t>
  </si>
  <si>
    <t>Пищевые масла</t>
  </si>
  <si>
    <t>Конопляное масло в капсулах (30 капс)</t>
  </si>
  <si>
    <t>карт. Упак</t>
  </si>
  <si>
    <t>Оливковое масло "Vallejo" 500мл.  Первый холодный отжим. Испания.</t>
  </si>
  <si>
    <t>Оливковое масло 250мл.  С лимоном. Первый холодный отжим. Греция.</t>
  </si>
  <si>
    <t xml:space="preserve">Амарантовое (сильный иммуномодулятор) 500 мл. </t>
  </si>
  <si>
    <t>12 мес</t>
  </si>
  <si>
    <t>Горчичное (эластичность капилляров) 500 мл.</t>
  </si>
  <si>
    <t>Горчичное (эластичность капилляров) 350 мл.</t>
  </si>
  <si>
    <t>Овсяное (заболевания щитовидной железы) 500 мл.</t>
  </si>
  <si>
    <t>Овсяное (заболевания щитовидной железы) 350 мл.</t>
  </si>
  <si>
    <t>карт. пен., стекл. флак.</t>
  </si>
  <si>
    <t xml:space="preserve">Масло Тыквенное </t>
  </si>
  <si>
    <t xml:space="preserve">Масло Кунжутное </t>
  </si>
  <si>
    <t>Масло Расторопши</t>
  </si>
  <si>
    <t xml:space="preserve">Масло Расторопши </t>
  </si>
  <si>
    <t>инд.упаков.</t>
  </si>
  <si>
    <t>Масло Кыст Аль-Хинди  стекло</t>
  </si>
  <si>
    <t>-</t>
  </si>
  <si>
    <t xml:space="preserve">Масло для удаления волос муравьиное "Roja" </t>
  </si>
  <si>
    <t>3 года</t>
  </si>
  <si>
    <t xml:space="preserve">Масло для удаления волос муравьиное "Tala" </t>
  </si>
  <si>
    <t>Средство от кашля с черным тмином и минтоловым маслом      Al-Raheeq</t>
  </si>
  <si>
    <t>Масло Амлы Hashmi для волос</t>
  </si>
  <si>
    <t>Масло Амлы для волос Барака</t>
  </si>
  <si>
    <t>Кокосовое масло Вирджин Барака, Органик</t>
  </si>
  <si>
    <t>Кокосовое масло Вирджин Барака</t>
  </si>
  <si>
    <t>Кокосовое масло Вирджин Барака стекло</t>
  </si>
  <si>
    <t xml:space="preserve">Косметическое масло Авокадо </t>
  </si>
  <si>
    <t xml:space="preserve">Косметическое масло Абрикосовое </t>
  </si>
  <si>
    <t>Косметическое масло Персиковое</t>
  </si>
  <si>
    <t xml:space="preserve">Косметическое масло Миндальное </t>
  </si>
  <si>
    <t xml:space="preserve"> Косметическое масло Виноградной косточки </t>
  </si>
  <si>
    <t xml:space="preserve">Косметическое масло Жожоба </t>
  </si>
  <si>
    <t>Ekseer Al-Kaisar (Эликсир Цезаря) - мед, имбирь, черный тмин</t>
  </si>
  <si>
    <t>Al Raheeq (смесь мёда и черного тмина)</t>
  </si>
  <si>
    <t>СПИРУЛИНА в порошке 100гр.</t>
  </si>
  <si>
    <t>ООО «Био»</t>
  </si>
  <si>
    <t>СПИРУЛИНА в порошке 200гр.</t>
  </si>
  <si>
    <t>СПИРУЛИНА в таблетках 2000таб. по 0.25мг</t>
  </si>
  <si>
    <t>СПИРУЛИНА в таблетках 400таб. по 0.25мг</t>
  </si>
  <si>
    <t>СПИРУЛИНА в таблетках 200таб. по 0.25мг</t>
  </si>
  <si>
    <t>Хлорелла в порошке 200гр</t>
  </si>
  <si>
    <t>ООО «Дорого»</t>
  </si>
  <si>
    <t>Ягоды годжи 100гр</t>
  </si>
  <si>
    <t>Ягоды годжи 250гр</t>
  </si>
  <si>
    <t>12 мес.</t>
  </si>
  <si>
    <t>Орехи и Сухофрукты</t>
  </si>
  <si>
    <t>Финики Рамадан 500гр.</t>
  </si>
  <si>
    <t>Каши, Отруби и Клетчатка</t>
  </si>
  <si>
    <t>10 мес</t>
  </si>
  <si>
    <t>Цельнозерновая Мука, Зерновые и бобовые</t>
  </si>
  <si>
    <t xml:space="preserve">Пшеница БИО </t>
  </si>
  <si>
    <t>бессрочно</t>
  </si>
  <si>
    <t>Рожь БИО</t>
  </si>
  <si>
    <t>Овес в оболочке  БИО</t>
  </si>
  <si>
    <t>Полба БИО</t>
  </si>
  <si>
    <t>Мука пшеничная цельнозерновая БИО</t>
  </si>
  <si>
    <t>6 мес</t>
  </si>
  <si>
    <t>Мука пшеничная цельнозерновая тонкого помола БИО</t>
  </si>
  <si>
    <t>Мука ржаная цельнозерновая БИО</t>
  </si>
  <si>
    <t>Мука из полбы цельнозерновая БИО</t>
  </si>
  <si>
    <t>Отруби пшеничные БИО</t>
  </si>
  <si>
    <t>коробочка</t>
  </si>
  <si>
    <t>Мука Амарантовая</t>
  </si>
  <si>
    <t xml:space="preserve">Мука Кунжутная      </t>
  </si>
  <si>
    <t xml:space="preserve">Мука Черного тмина    </t>
  </si>
  <si>
    <t xml:space="preserve">Мука Расторопши                       </t>
  </si>
  <si>
    <t xml:space="preserve">Мука Льняная                       </t>
  </si>
  <si>
    <t>Мука льняная</t>
  </si>
  <si>
    <t xml:space="preserve">Мука из семян расторопши </t>
  </si>
  <si>
    <t xml:space="preserve">Мука гречневая цельнозерновая  </t>
  </si>
  <si>
    <t xml:space="preserve">Мука нутовая цельнозерновая  </t>
  </si>
  <si>
    <t xml:space="preserve">Мука овсяная цельнозерновая  </t>
  </si>
  <si>
    <t xml:space="preserve">Мука полбяная  цельнозерновая </t>
  </si>
  <si>
    <t xml:space="preserve">Мука кукурузная цельнозерновая  </t>
  </si>
  <si>
    <t>Мука пшеничная цельнозерновая мелкий помол</t>
  </si>
  <si>
    <t>Мука ржаная цельнозерновая мелкий помол</t>
  </si>
  <si>
    <t>Овсяные хлопья (не обработанные термически)</t>
  </si>
  <si>
    <t>Овес (крупа для каши)</t>
  </si>
  <si>
    <t>Овёс (для настоев/отваров)</t>
  </si>
  <si>
    <t xml:space="preserve">Чечевица красная шлифованная </t>
  </si>
  <si>
    <t xml:space="preserve">Солод ферментированный (красный) </t>
  </si>
  <si>
    <t xml:space="preserve">Солод белый  </t>
  </si>
  <si>
    <t>Манка пшеничная цельнозерновая</t>
  </si>
  <si>
    <t>Манка ржаная цельнозерновая</t>
  </si>
  <si>
    <t xml:space="preserve">Полба крупка мелкая цельнозерновая </t>
  </si>
  <si>
    <t xml:space="preserve">Полба крупа цельнозерновая                   </t>
  </si>
  <si>
    <t xml:space="preserve">Рис красный (нешлифованный) </t>
  </si>
  <si>
    <t>Рис розовый</t>
  </si>
  <si>
    <t>Зерновые и бобовые для проращивания</t>
  </si>
  <si>
    <t>Нут зёрна (можно проращивать)</t>
  </si>
  <si>
    <t>Маш (можно проращивать)</t>
  </si>
  <si>
    <t xml:space="preserve">Чечевица зеленая (можно проращивать) </t>
  </si>
  <si>
    <t xml:space="preserve">Чечевица красная (можно проращивать) </t>
  </si>
  <si>
    <t xml:space="preserve">Гречка зелёная для проращивания </t>
  </si>
  <si>
    <t>Пшеница для проращивания</t>
  </si>
  <si>
    <t>Кунжут чёрный в пакете (можно проращивать)</t>
  </si>
  <si>
    <t>Кунжут белый в пакете (можно проращивать)</t>
  </si>
  <si>
    <t xml:space="preserve">Рожь для проращивания </t>
  </si>
  <si>
    <t>Стевия и натуральные сахорозаменители</t>
  </si>
  <si>
    <t>Стевиозид Stevia.ru в саше по 0,2г</t>
  </si>
  <si>
    <t xml:space="preserve">100 саше по 0,2г со стевиозидом Stevia.ru </t>
  </si>
  <si>
    <t>150 таблеток экстракта стевии Stevia.ru в диспенсере</t>
  </si>
  <si>
    <t>Стевия парагвайская Stevia.ru., отборный лист в картонной коробке, 50 г</t>
  </si>
  <si>
    <t xml:space="preserve">100% органический Тайский кокосовый сахар-паста            </t>
  </si>
  <si>
    <t>Виноградный сахар сырой жидкий</t>
  </si>
  <si>
    <t>18 мес</t>
  </si>
  <si>
    <t>Фиточаи и полезный кофе</t>
  </si>
  <si>
    <t>Ройбуш и стевия. Сладкий чай Stevia.ru</t>
  </si>
  <si>
    <t>пачка</t>
  </si>
  <si>
    <t>Мята и стевия. Сладкий чай Stevia.ru</t>
  </si>
  <si>
    <t>Имбирный чай и стевия. Сладкий чай Stevia.ru</t>
  </si>
  <si>
    <t>Каркаде и стевия. Сладкий чай Stevia.ru</t>
  </si>
  <si>
    <t>Мате и стевия. Сладкий чай Stevia.ru</t>
  </si>
  <si>
    <t>Мед и Пчелопродукты</t>
  </si>
  <si>
    <t>10 лет</t>
  </si>
  <si>
    <t>пэт</t>
  </si>
  <si>
    <t>Батончики и Печеньки</t>
  </si>
  <si>
    <t>батончик</t>
  </si>
  <si>
    <t xml:space="preserve">Батончики из шелковицы с вишней </t>
  </si>
  <si>
    <t>Батончики из шелковицы с инжиром</t>
  </si>
  <si>
    <t>Батончики из шелковицы с какао</t>
  </si>
  <si>
    <t xml:space="preserve">Батончики из шелковицы мятой </t>
  </si>
  <si>
    <t xml:space="preserve">Батончики из шелковицы и абрикоса </t>
  </si>
  <si>
    <t xml:space="preserve">Цукаты из топинамбура </t>
  </si>
  <si>
    <t>Bite Mint  (клюква-миндаль-тыквенные семечки) (упаковка флоу-пак, блок 20 шт.)</t>
  </si>
  <si>
    <t>Bite Star (финики-арахис-какао-гвоздика-корица) (упаковка флоу-пак, блок 20 шт.)</t>
  </si>
  <si>
    <t>Bite Настроение
(какао-финики-фундук-миндаль-корица)                (упаковка флоу-пак, блок 20 шт.)</t>
  </si>
  <si>
    <t>Шоколад Натуральный</t>
  </si>
  <si>
    <t xml:space="preserve"> </t>
  </si>
  <si>
    <t xml:space="preserve">Горький шоколад на меду, 70 % </t>
  </si>
  <si>
    <t xml:space="preserve">Горький шоколад на меду мятный, 70 % </t>
  </si>
  <si>
    <t xml:space="preserve">Горький шоколад на меду с натуральной ванилью, 70 % </t>
  </si>
  <si>
    <t xml:space="preserve">Горький шоколад на меду с лаймом, 70 % </t>
  </si>
  <si>
    <t xml:space="preserve">Горький шоколад на меду с кофе, 70 % </t>
  </si>
  <si>
    <t xml:space="preserve">Горький шоколад на меду с розмарином, 70 % </t>
  </si>
  <si>
    <t xml:space="preserve">Горький шоколад на меду с острым перцем, 70 % </t>
  </si>
  <si>
    <t xml:space="preserve">Горький шоколад на меду с лаймом и чили, 70 % </t>
  </si>
  <si>
    <t xml:space="preserve">Горький шоколад на меду с кардамоном, 70 % </t>
  </si>
  <si>
    <t xml:space="preserve">Горький шоколад на меду со специями, 70 % </t>
  </si>
  <si>
    <t xml:space="preserve">Горький шоколад на меду с апельсином, 70 % </t>
  </si>
  <si>
    <t xml:space="preserve">Горький шоколад на меду с имбирем, 70 % </t>
  </si>
  <si>
    <t xml:space="preserve">Горький шоколад на меду с морской солью, 70 % </t>
  </si>
  <si>
    <t xml:space="preserve">Горький шоколад на меду с апельсином и имбирем, 70 % </t>
  </si>
  <si>
    <t xml:space="preserve">Горький шоколад на меду с кунжутом и какао, 70 % </t>
  </si>
  <si>
    <t xml:space="preserve">Горький шоколад на меду с кокосом, 70 % </t>
  </si>
  <si>
    <t xml:space="preserve">Горький шоколад на меду с миндалем, 70 %                             </t>
  </si>
  <si>
    <t xml:space="preserve">Горький шоколад на меду с фундуком, 70 %                      </t>
  </si>
  <si>
    <t xml:space="preserve">Горький шоколад на меду с бразильским орехом, 70 % </t>
  </si>
  <si>
    <t>УРБЕЧ</t>
  </si>
  <si>
    <t>Урбеч из семян черного льна</t>
  </si>
  <si>
    <t>Урбеч из семян белого льна</t>
  </si>
  <si>
    <t>Урбеч из семян подсолнуха</t>
  </si>
  <si>
    <t>Урбеч из семяна белого кунжута</t>
  </si>
  <si>
    <t>Урбеч из семян черного кунжута</t>
  </si>
  <si>
    <t>Урбеч из семян мака пищевого</t>
  </si>
  <si>
    <t>Урбеч из семян тыквы</t>
  </si>
  <si>
    <t>Урбеч из семян конопли</t>
  </si>
  <si>
    <t>Урбеч из абрикосовой косточки</t>
  </si>
  <si>
    <t>Урбеч из фундука</t>
  </si>
  <si>
    <t>Урбеч из миндаля</t>
  </si>
  <si>
    <t>Урбеч из грецкого ореха</t>
  </si>
  <si>
    <t>Урбеч из пекана</t>
  </si>
  <si>
    <t>Урбеч из кешью</t>
  </si>
  <si>
    <t>Урбеч из бразильского ореха</t>
  </si>
  <si>
    <t>Урбеч из фисташки</t>
  </si>
  <si>
    <t>Урбеч из мякоти кокоса</t>
  </si>
  <si>
    <t>Урбеч из макадамии</t>
  </si>
  <si>
    <t>Урбеч из арахиса</t>
  </si>
  <si>
    <t>Урбеч из кедрового ореха</t>
  </si>
  <si>
    <t xml:space="preserve">Урбеч из черного тмина (калинджи) </t>
  </si>
  <si>
    <t>Полезные напитки</t>
  </si>
  <si>
    <t>Кокосовая вода с фруктовым соком (ананас, маракуйя, манго)</t>
  </si>
  <si>
    <t>15 мес</t>
  </si>
  <si>
    <t>Кокосовая вода с фруктовым соком (клубника, виноград, гранат)</t>
  </si>
  <si>
    <t>Кокосовое молоко для десертов ароматизированное</t>
  </si>
  <si>
    <t>Кокосовое молоко с ароматом листьев пандана</t>
  </si>
  <si>
    <t>Молоко из коричневого риса без сахара</t>
  </si>
  <si>
    <t>Молоко из коричневого риса с сахаром</t>
  </si>
  <si>
    <t>Молоко из коричневого риса с черным кунжутом</t>
  </si>
  <si>
    <t>Рисовое молоко "7 злаков"</t>
  </si>
  <si>
    <t>Молоко из молодого риса без сахара</t>
  </si>
  <si>
    <t>Молоко из молодого риса с сахаром</t>
  </si>
  <si>
    <t>Гигиена полости рта</t>
  </si>
  <si>
    <t>Мисвак BeeKo</t>
  </si>
  <si>
    <t>Мисвак в Футляре</t>
  </si>
  <si>
    <t>Зубная паста SiwakF 80гр</t>
  </si>
  <si>
    <t>Зубная паста SiwakF 120гр + щетка</t>
  </si>
  <si>
    <t>Зубная паста SiwakF 190гр + щетка</t>
  </si>
  <si>
    <t>Жвачка SIWAK со вкусом дыни 120шт</t>
  </si>
  <si>
    <t>Жвачка SIWAK со вкусом вишни 120шт</t>
  </si>
  <si>
    <t>Жвачка SIWAK со вкусом арбуза 120шт</t>
  </si>
  <si>
    <t>Жвачка SIWAK со вкусом мяты 120шт</t>
  </si>
  <si>
    <t>Жвачка SIWAK со вкусом клубники 120шт</t>
  </si>
  <si>
    <t>Жевательная резинка "Живица таежная"</t>
  </si>
  <si>
    <t>5 лет</t>
  </si>
  <si>
    <t>Жевательная резинка "Живица таежная" с облепихой</t>
  </si>
  <si>
    <t>Жевательная резинка "Живица таежная" с шиповником</t>
  </si>
  <si>
    <t>Жевательная резинка "Живица таежная" с эвкалиптом</t>
  </si>
  <si>
    <t>Жевательная резинка "Живица таежная" с клюквой</t>
  </si>
  <si>
    <t>Жевательная резинка "Живица таежная" кедровая</t>
  </si>
  <si>
    <t>Жевательная резинка "Живица таежная" с мятой</t>
  </si>
  <si>
    <t>Жевательная резинка "Живица таежная" с черникой</t>
  </si>
  <si>
    <t>Жевательная резинка "Живица таежная" с прополисом</t>
  </si>
  <si>
    <t>Хиджама</t>
  </si>
  <si>
    <t>Аппарат для хиджамы (кровопускания) "Hansol", Корея, 10 банок</t>
  </si>
  <si>
    <t>Аппарат для хиджамы (кровопускания) "Hansol", Корея, 19 банок</t>
  </si>
  <si>
    <t>Органический уход за телом</t>
  </si>
  <si>
    <t xml:space="preserve">
Алунит 70гр</t>
  </si>
  <si>
    <t>Алунит-стик IHLAS 120гр</t>
  </si>
  <si>
    <t>Мыло сирийское Органическое ДЕТСКОЕ</t>
  </si>
  <si>
    <t>Мыло сирийское Органическое С ТМИНОМ</t>
  </si>
  <si>
    <t>Мыло сирийское Органическое ОЛИВКОВОЕ</t>
  </si>
  <si>
    <t>Мыло сирийское Органическое МЕДОВОЕ</t>
  </si>
  <si>
    <t>Мыло с черным тмином Hemani</t>
  </si>
  <si>
    <t xml:space="preserve">Мыло с черным тмином El-Baraka </t>
  </si>
  <si>
    <t>Мазь El-Captein колоквинт</t>
  </si>
  <si>
    <t xml:space="preserve">Мазь El-Captein с черным тмином 50мл </t>
  </si>
  <si>
    <t>Крем страусиный с маслами</t>
  </si>
  <si>
    <t>Крем El-Hawag с черным тмином для лица и рук</t>
  </si>
  <si>
    <t>Крем Барака, с маслом черного тмина</t>
  </si>
  <si>
    <t>Бальзам черный тмин,корица,гвоздика,эвкалипт</t>
  </si>
  <si>
    <t>Крем для рук Скин-Кио</t>
  </si>
  <si>
    <t>Крем-Мыло с маслом черного тмина, гиппоаллергенное</t>
  </si>
  <si>
    <t>Гель для душа Органик Манго</t>
  </si>
  <si>
    <t>Гель для душа Органик Кокос и Алое вера</t>
  </si>
  <si>
    <t xml:space="preserve"> Антицеллюлитный массажный крем для похудения</t>
  </si>
  <si>
    <t>Бальзам для ног Кокос</t>
  </si>
  <si>
    <t>Бальзам для рук Папайя</t>
  </si>
  <si>
    <t>Бальзам для рук Кокос</t>
  </si>
  <si>
    <t>Бальзам для рук Алоэ вера</t>
  </si>
  <si>
    <t>Бальзам для рук Мангостин</t>
  </si>
  <si>
    <t>Бальзам для рук Мед и манго</t>
  </si>
  <si>
    <t>Бальзам для рук "Тай херб"</t>
  </si>
  <si>
    <t>Масло для тела Кокос и Кофе</t>
  </si>
  <si>
    <t>Масло для тела Кокос и Алое вера</t>
  </si>
  <si>
    <t>Масло для тела Дерево Ши</t>
  </si>
  <si>
    <t>Масло для тела Франжипани</t>
  </si>
  <si>
    <t>Бальзам для губ Манго</t>
  </si>
  <si>
    <t>Бальзам для губ Кокос</t>
  </si>
  <si>
    <t>Бальзам для губ Мангостин</t>
  </si>
  <si>
    <t>Бальзам для губ Алое вера</t>
  </si>
  <si>
    <t>Кокосовое мыло</t>
  </si>
  <si>
    <t>Мыло Мангостин</t>
  </si>
  <si>
    <t>пластик</t>
  </si>
  <si>
    <t>Органический уход за лицом</t>
  </si>
  <si>
    <t>Дневной увлажняющий крем для лица Роза и Алоэ вера</t>
  </si>
  <si>
    <t>Ночной увлажняющий крем для лица Роза и Алоэ вера</t>
  </si>
  <si>
    <t>Дневной анти-возрастной крем для лица Роза и Алоэ вера</t>
  </si>
  <si>
    <t>Ночной анти-возрастной крем для лица Роза и Алоэ вера</t>
  </si>
  <si>
    <t>Органический уход за волосами</t>
  </si>
  <si>
    <t>Шампунь CRYSTAL с черным тмином</t>
  </si>
  <si>
    <t>Шампунь с маслом черного тмина, гиппоаллергенный</t>
  </si>
  <si>
    <t>ИТОГО</t>
  </si>
  <si>
    <t>Скидки</t>
  </si>
  <si>
    <t>От 50 000 руб до 100 000 руб</t>
  </si>
  <si>
    <t>Как работать с прайс-листом.</t>
  </si>
  <si>
    <t>Условия доставки:</t>
  </si>
  <si>
    <t>Цена</t>
  </si>
  <si>
    <t>бесплатно</t>
  </si>
  <si>
    <t>490 руб</t>
  </si>
  <si>
    <t>Для регионов</t>
  </si>
  <si>
    <t>На второй вкладке этого файла находится прайс-лист. Переключиться на неё можно в нижней части экрана. Здесь же представлена информация об условиях сотрудничества и доставки! Чтобы узнать сумму вашего заказа, нужно указать кол-во товаров в зеленой колонке, напротив выбранной позиции. В нижней части прайс-листа вам будет доступна итоговая стоимость всего вашего заказа. Условия предоставления скидок написаны ниже:</t>
  </si>
  <si>
    <t>491 руб</t>
  </si>
  <si>
    <t>Для Москвы</t>
  </si>
  <si>
    <t>ЗаМКАДье</t>
  </si>
  <si>
    <t>790 руб</t>
  </si>
  <si>
    <t>40руб за 1км</t>
  </si>
  <si>
    <t>Минимальная сумма дозаказа</t>
  </si>
  <si>
    <t>5000 руб</t>
  </si>
  <si>
    <t>За услуги транспортной компании Вы расплачиваетесь при получении груза.</t>
  </si>
  <si>
    <t>от 300 руб</t>
  </si>
  <si>
    <t>Сроки отгрузки на терминал ТК - 2-5 дней с момента получения оплаты.</t>
  </si>
  <si>
    <t>Масло Репейное</t>
  </si>
  <si>
    <t>Масло Пихтовое</t>
  </si>
  <si>
    <t xml:space="preserve">Фиточай "Алтай" Желчегонный </t>
  </si>
  <si>
    <t xml:space="preserve">Фиточай "Алтай" Здоровый желудок </t>
  </si>
  <si>
    <t>Фиточай "Алтай" Профилактика кашля и одышкиФиточай "Алтай"</t>
  </si>
  <si>
    <t>Фиточай "Алтай" Профилактика стрессов, сердечно-сосудистых заболеваний</t>
  </si>
  <si>
    <t>Фиточай "Алтай" При заболевании поджелудочной железы</t>
  </si>
  <si>
    <t>№ 3 Чай детский  "Фитоша" Здоровей-ка</t>
  </si>
  <si>
    <t>№ 4 Чай детский  "Фитоша" Успакой-кай-ка</t>
  </si>
  <si>
    <t>№ 2 Чай детский  "Фитоша" Фруктоша</t>
  </si>
  <si>
    <t xml:space="preserve">Фиточай "Алтай" Анти-миома с красной щеткой </t>
  </si>
  <si>
    <t>Фиточай "Алтай" Гипотензивный с мелиссой (гипертоническая болезнь, артериальное давление)</t>
  </si>
  <si>
    <t xml:space="preserve">Фиточай "Алтай" Здоровая печень с расторопшей   </t>
  </si>
  <si>
    <t>Фиточай "Алтай" Профилактика гинекологических заболеваний с боровой маткой</t>
  </si>
  <si>
    <t>Фиточай "Алтай" Профилактика ангины на сосновых почкахФиточай "Алтай"</t>
  </si>
  <si>
    <t>Фиточай Боярышник (плоды)Фиточай</t>
  </si>
  <si>
    <t>Фиточай Курильский чай (цветки и листья)</t>
  </si>
  <si>
    <t xml:space="preserve">Фиточай Брусника (листья) </t>
  </si>
  <si>
    <t>Фиточай Расторопша (плоды)Фиточай Расторопша (плоды)</t>
  </si>
  <si>
    <t>Фиточай Череда (трава</t>
  </si>
  <si>
    <t>Фиточай Шалфей (листья)</t>
  </si>
  <si>
    <t xml:space="preserve"> №1 Чай детский "Фитоша" Аппетит-ка </t>
  </si>
  <si>
    <t>Подарочный набор "Целебное ассорти" (для всей семьи)</t>
  </si>
  <si>
    <t xml:space="preserve"> Подарочный набор "Энергия здоровья" (утро, день, вечер) </t>
  </si>
  <si>
    <t>Медово-перговая смесь (мёд 50%, перга 50%)</t>
  </si>
  <si>
    <t>"Мелонелла" (экстракт восковой моли, иммуномодулятор) 50 мл.</t>
  </si>
  <si>
    <t xml:space="preserve">Прополис-спрей (ср-во гигиены полости рта) 50 мл. </t>
  </si>
  <si>
    <t xml:space="preserve">Маточное молочко (адсорбированное) </t>
  </si>
  <si>
    <t>"Флакс батон" Лён (семена льна, мёд, патока</t>
  </si>
  <si>
    <t>"Флакс батон" Лён "Чернослив" (семена льна, чернослив, мёд, патока)</t>
  </si>
  <si>
    <t>"Флакс батон" Лён "Клюква" (семена льна, мёд, клюква, фруктоза, патока</t>
  </si>
  <si>
    <t>"Флакс батон" Лён "Микс" (мёд, семена льна, кунжут, ядро подсолнечника, изюм, патока)"</t>
  </si>
  <si>
    <t>"Флакс батон" Лён "Имбирь" (семена льна, мёд, патока, имбирь)"</t>
  </si>
  <si>
    <t xml:space="preserve">"Флакс батон" Лён "Облепиха" (облепиха, семена льна, мёд, фруктоза, патока) </t>
  </si>
  <si>
    <t xml:space="preserve">крем Мумие (ранозаживляющий) </t>
  </si>
  <si>
    <t>крем Облепиховый (снимает отек, жжение, шелушение, снимает зуд)</t>
  </si>
  <si>
    <t xml:space="preserve">крем Кедровый (питает, очищает, лечит кожные заболевания: герпес, опрелость, воспаление, затягивает трещины) </t>
  </si>
  <si>
    <t xml:space="preserve">крем Сабельник (при артритах, радикулитах, остеохондрозах) </t>
  </si>
  <si>
    <t>крем Жень-шень (противовоспалительное действие, омоложение и восстан. клеток кожи)</t>
  </si>
  <si>
    <t xml:space="preserve">крем Марьин Корень (дает красоту, тонизирует, разглаживает морщины) </t>
  </si>
  <si>
    <t>крем Можжевельник (замедляет процессы старения, антиаллерг. дейст.)</t>
  </si>
  <si>
    <r>
      <t xml:space="preserve">"Сила Алтая" Каша кедровая </t>
    </r>
    <r>
      <rPr>
        <b/>
        <sz val="14"/>
        <rFont val="Arial Narrow"/>
        <family val="2"/>
      </rPr>
      <t>(хлопья рисовые, мука из ореха кедрового, мука из семя льна, яблоко сушеное, фруктоза) на 5 порций порций</t>
    </r>
  </si>
  <si>
    <r>
      <t>"Сила Алтая" Каша тыквенная</t>
    </r>
    <r>
      <rPr>
        <b/>
        <sz val="14"/>
        <rFont val="Arial Narrow"/>
        <family val="2"/>
      </rPr>
      <t xml:space="preserve"> (хлопья овсяные и пшеничные, мука из семян тыквы, мякоть тыквы сушеная, соль) на 5 порций</t>
    </r>
  </si>
  <si>
    <r>
      <t>"Сила Алтая" Каша льняная</t>
    </r>
    <r>
      <rPr>
        <b/>
        <sz val="14"/>
        <rFont val="Arial Narrow"/>
        <family val="2"/>
      </rPr>
      <t xml:space="preserve"> (хлопья гречневые и ржаные, мука из семян льна, морковь, лук, соль, укроп, петрушка) на 5 порций</t>
    </r>
  </si>
  <si>
    <r>
      <t xml:space="preserve">"Сила Алтая" Каша кедровая (с кедровым маслом) </t>
    </r>
    <r>
      <rPr>
        <b/>
        <sz val="14"/>
        <rFont val="Arial Narrow"/>
        <family val="2"/>
      </rPr>
      <t xml:space="preserve">(хлопья рисовые, мука из ореха кедрового, мука из семя льна, яблоко сушеное, фруктоза) 5 порций </t>
    </r>
  </si>
  <si>
    <r>
      <t>"Сила Алтая" Каша тыквенная (с тыквенным маслом)</t>
    </r>
    <r>
      <rPr>
        <b/>
        <sz val="14"/>
        <rFont val="Arial Narrow"/>
        <family val="2"/>
      </rPr>
      <t xml:space="preserve"> (хлопья овсяные и пшеничные, мука из семян тыквы, мякоть тыквы сушеная, соль) 5 порций </t>
    </r>
  </si>
  <si>
    <r>
      <t>"Сила Алтая" Каша льняная (с льняным маслом)</t>
    </r>
    <r>
      <rPr>
        <b/>
        <sz val="14"/>
        <rFont val="Arial Narrow"/>
        <family val="2"/>
      </rPr>
      <t xml:space="preserve"> (хлопья гречневые и ржаные, мука из семян льна, морковь, лук, соль, укроп, петрушка) 5 порций</t>
    </r>
  </si>
  <si>
    <r>
      <t>"Три пользы" Каша кедровая с яблоком</t>
    </r>
    <r>
      <rPr>
        <b/>
        <sz val="14"/>
        <rFont val="Arial Narrow"/>
        <family val="2"/>
      </rPr>
      <t xml:space="preserve"> (мука и жмых кедровые, мука льняная, толокно овсяное, сахар, соль, яблоко сушеное молотое)</t>
    </r>
  </si>
  <si>
    <r>
      <t xml:space="preserve">Каша льняная </t>
    </r>
    <r>
      <rPr>
        <b/>
        <sz val="14"/>
        <rFont val="Arial Narrow"/>
        <family val="2"/>
      </rPr>
      <t>"Русская с овощями" (хорошая еда для работающих в тяжелых условиях, укрепляет иммунитет, регулирует работу пищеварительной системы, противопаразитарный эффект)</t>
    </r>
  </si>
  <si>
    <r>
      <t>Каша льняная</t>
    </r>
    <r>
      <rPr>
        <b/>
        <sz val="14"/>
        <rFont val="Arial Narrow"/>
        <family val="2"/>
      </rPr>
      <t xml:space="preserve"> "Богатырская с овощями" (заряжает энергией, повышает работоспособность, регулирует работу желудка и кишечника, быстрое утоление голода)</t>
    </r>
  </si>
  <si>
    <r>
      <t>Каша льняная</t>
    </r>
    <r>
      <rPr>
        <b/>
        <sz val="14"/>
        <rFont val="Arial Narrow"/>
        <family val="2"/>
      </rPr>
      <t xml:space="preserve"> "Худейка" (снижает избыточный вес, регулирует аппетит, очищает организм, идеальный ужин)    </t>
    </r>
    <r>
      <rPr>
        <b/>
        <i/>
        <sz val="14"/>
        <color indexed="10"/>
        <rFont val="Arial Narrow"/>
        <family val="2"/>
      </rPr>
      <t>Хит</t>
    </r>
  </si>
  <si>
    <r>
      <t xml:space="preserve">Каша льняная </t>
    </r>
    <r>
      <rPr>
        <b/>
        <sz val="14"/>
        <rFont val="Arial Narrow"/>
        <family val="2"/>
      </rPr>
      <t>"СТОП - диабет" (улучшает углеводный обмен в клетках, полезна при избыточном весе, нормализует работу печени и поджелудочной железы, предупреждение осложнений сахарного диабета)</t>
    </r>
    <r>
      <rPr>
        <b/>
        <sz val="14"/>
        <color indexed="60"/>
        <rFont val="Arial Narrow"/>
        <family val="2"/>
      </rPr>
      <t xml:space="preserve">  </t>
    </r>
    <r>
      <rPr>
        <b/>
        <i/>
        <sz val="14"/>
        <color indexed="10"/>
        <rFont val="Arial Narrow"/>
        <family val="2"/>
      </rPr>
      <t>Хит</t>
    </r>
  </si>
  <si>
    <r>
      <t xml:space="preserve">Каша для детей </t>
    </r>
    <r>
      <rPr>
        <b/>
        <sz val="14"/>
        <rFont val="Arial Narrow"/>
        <family val="2"/>
      </rPr>
      <t>"Каша-Малаша"</t>
    </r>
    <r>
      <rPr>
        <b/>
        <i/>
        <sz val="14"/>
        <color indexed="10"/>
        <rFont val="Arial Narrow"/>
        <family val="2"/>
      </rPr>
      <t xml:space="preserve"> </t>
    </r>
  </si>
  <si>
    <r>
      <t>Каша</t>
    </r>
    <r>
      <rPr>
        <b/>
        <sz val="14"/>
        <rFont val="Arial Narrow"/>
        <family val="2"/>
      </rPr>
      <t xml:space="preserve"> Льняная (быстрое насыщение, препятствует появлению запоров, каша для всей семьи, экологически чистый продукт) </t>
    </r>
    <r>
      <rPr>
        <b/>
        <i/>
        <sz val="14"/>
        <color indexed="10"/>
        <rFont val="Arial Narrow"/>
        <family val="2"/>
      </rPr>
      <t>Хит</t>
    </r>
  </si>
  <si>
    <r>
      <t xml:space="preserve">"Талкан Ячменный" </t>
    </r>
    <r>
      <rPr>
        <b/>
        <sz val="14"/>
        <rFont val="Arial Narrow"/>
        <family val="2"/>
      </rPr>
      <t>с анисом и мускатным орехом (отличный завтрак или ужин, быстро восстанавливает силы, поддерживает уровень сахара в крови)</t>
    </r>
  </si>
  <si>
    <r>
      <t xml:space="preserve">"Талкан Ячменный" </t>
    </r>
    <r>
      <rPr>
        <b/>
        <sz val="14"/>
        <rFont val="Arial Narrow"/>
        <family val="2"/>
      </rPr>
      <t>с корицей и ванилью (отличный завтрак или ужин, быстро восстанавливает силы, поддерживает уровень сахара в крови)</t>
    </r>
  </si>
  <si>
    <r>
      <t>Клетчатка</t>
    </r>
    <r>
      <rPr>
        <b/>
        <sz val="14"/>
        <rFont val="Arial Narrow"/>
        <family val="2"/>
      </rPr>
      <t xml:space="preserve"> Мелкая (очищение организма, снижение холестерина</t>
    </r>
  </si>
  <si>
    <r>
      <t>Клетчатка</t>
    </r>
    <r>
      <rPr>
        <b/>
        <sz val="14"/>
        <rFont val="Arial Narrow"/>
        <family val="2"/>
      </rPr>
      <t xml:space="preserve"> Крупная (снижение веса, нормализация микрофлоры кишечника) </t>
    </r>
  </si>
  <si>
    <r>
      <t>Клетчатка</t>
    </r>
    <r>
      <rPr>
        <b/>
        <sz val="14"/>
        <rFont val="Arial Narrow"/>
        <family val="2"/>
      </rPr>
      <t xml:space="preserve"> Мелкая с гвоздикой (противопаразитарное действие, очищение организма, снижение холестерина) </t>
    </r>
  </si>
  <si>
    <r>
      <t>Клетчатка</t>
    </r>
    <r>
      <rPr>
        <b/>
        <sz val="14"/>
        <rFont val="Arial Narrow"/>
        <family val="2"/>
      </rPr>
      <t xml:space="preserve"> Мелкая с солодкой (улучшение дыхания и работы почек, очищение организма, снижение холестерина)</t>
    </r>
  </si>
  <si>
    <r>
      <t>Отруби</t>
    </r>
    <r>
      <rPr>
        <b/>
        <sz val="14"/>
        <rFont val="Arial Narrow"/>
        <family val="2"/>
      </rPr>
      <t xml:space="preserve"> Овсяные </t>
    </r>
    <r>
      <rPr>
        <b/>
        <i/>
        <sz val="14"/>
        <color indexed="10"/>
        <rFont val="Arial Narrow"/>
        <family val="2"/>
      </rPr>
      <t>Хит</t>
    </r>
  </si>
  <si>
    <r>
      <t>Отруби</t>
    </r>
    <r>
      <rPr>
        <b/>
        <sz val="14"/>
        <rFont val="Arial Narrow"/>
        <family val="2"/>
      </rPr>
      <t xml:space="preserve"> Овсяные со свеклой</t>
    </r>
  </si>
  <si>
    <r>
      <t xml:space="preserve">Мука Тыквенная </t>
    </r>
    <r>
      <rPr>
        <b/>
        <i/>
        <sz val="14"/>
        <color indexed="10"/>
        <rFont val="Arial Narrow"/>
        <family val="2"/>
      </rPr>
      <t>Хит</t>
    </r>
  </si>
  <si>
    <r>
      <t xml:space="preserve">Мука Грецкого ореха </t>
    </r>
    <r>
      <rPr>
        <b/>
        <i/>
        <sz val="14"/>
        <color indexed="10"/>
        <rFont val="Arial Narrow"/>
        <family val="2"/>
      </rPr>
      <t>Хит</t>
    </r>
  </si>
  <si>
    <r>
      <t xml:space="preserve">Мука Кедровая </t>
    </r>
    <r>
      <rPr>
        <b/>
        <sz val="14"/>
        <color indexed="60"/>
        <rFont val="Arial Narrow"/>
        <family val="2"/>
      </rPr>
      <t xml:space="preserve"> </t>
    </r>
    <r>
      <rPr>
        <b/>
        <i/>
        <sz val="14"/>
        <color indexed="10"/>
        <rFont val="Arial Narrow"/>
        <family val="2"/>
      </rPr>
      <t>Хит</t>
    </r>
  </si>
  <si>
    <r>
      <t>Стевиозид Stevia.ru.</t>
    </r>
    <r>
      <rPr>
        <b/>
        <sz val="14"/>
        <rFont val="Arial Narrow"/>
        <family val="2"/>
      </rPr>
      <t xml:space="preserve"> Экстракт стевии. Коэф. сладости: 250 (Парагвай)</t>
    </r>
  </si>
  <si>
    <r>
      <t>Стевиозид Stevia.ru.</t>
    </r>
    <r>
      <rPr>
        <b/>
        <sz val="14"/>
        <rFont val="Arial Narrow"/>
        <family val="2"/>
      </rPr>
      <t xml:space="preserve"> Экстракт стевии. Коэф. сладости: 125 (Малайзия)</t>
    </r>
  </si>
  <si>
    <r>
      <t>Стевия парагвайская в чайных фильтр-пакетиках Stevia.r</t>
    </r>
    <r>
      <rPr>
        <b/>
        <sz val="14"/>
        <rFont val="Arial Narrow"/>
        <family val="2"/>
      </rPr>
      <t>u, 20 пакетиков</t>
    </r>
  </si>
  <si>
    <r>
      <t xml:space="preserve">Лист стевии </t>
    </r>
    <r>
      <rPr>
        <b/>
        <sz val="14"/>
        <rFont val="Arial Narrow"/>
        <family val="2"/>
      </rPr>
      <t>мелкомолотый Stevia.ru</t>
    </r>
  </si>
  <si>
    <r>
      <t xml:space="preserve">Натуральный зеленый кофе молотый </t>
    </r>
    <r>
      <rPr>
        <b/>
        <i/>
        <sz val="14"/>
        <color indexed="12"/>
        <rFont val="Arial Narrow"/>
        <family val="2"/>
      </rPr>
      <t>ХИТ</t>
    </r>
  </si>
  <si>
    <r>
      <t xml:space="preserve">Натуральный зеленый кофе молотый с добавлением имбиря </t>
    </r>
    <r>
      <rPr>
        <b/>
        <i/>
        <sz val="14"/>
        <color indexed="12"/>
        <rFont val="Arial Narrow"/>
        <family val="2"/>
      </rPr>
      <t>ХИТ</t>
    </r>
  </si>
  <si>
    <r>
      <t xml:space="preserve">Фиточай "Алтай"  Анти-грипп     
</t>
    </r>
    <r>
      <rPr>
        <b/>
        <i/>
        <sz val="14"/>
        <color indexed="10"/>
        <rFont val="Arial Narrow"/>
        <family val="2"/>
      </rPr>
      <t>Хит</t>
    </r>
  </si>
  <si>
    <r>
      <t xml:space="preserve">Фиточай "Алтай" Анти-диабет с черникой  </t>
    </r>
    <r>
      <rPr>
        <b/>
        <i/>
        <sz val="14"/>
        <color indexed="10"/>
        <rFont val="Arial Narrow"/>
        <family val="2"/>
      </rPr>
      <t>Хит</t>
    </r>
  </si>
  <si>
    <r>
      <t xml:space="preserve">Фиточай "Алтай" Грудной (профилактика кашля и простуды) </t>
    </r>
    <r>
      <rPr>
        <b/>
        <i/>
        <sz val="14"/>
        <color indexed="10"/>
        <rFont val="Arial Narrow"/>
        <family val="2"/>
      </rPr>
      <t>Хит</t>
    </r>
  </si>
  <si>
    <r>
      <t xml:space="preserve">Фиточай "Алтай" Здоровые почки с брусникой       </t>
    </r>
    <r>
      <rPr>
        <b/>
        <i/>
        <sz val="14"/>
        <color indexed="10"/>
        <rFont val="Arial Narrow"/>
        <family val="2"/>
      </rPr>
      <t xml:space="preserve">  Хит</t>
    </r>
  </si>
  <si>
    <r>
      <t xml:space="preserve">Фиточай "Алтай" Очищающий с расторопшей     </t>
    </r>
    <r>
      <rPr>
        <b/>
        <i/>
        <sz val="14"/>
        <color indexed="10"/>
        <rFont val="Arial Narrow"/>
        <family val="2"/>
      </rPr>
      <t xml:space="preserve"> Хит</t>
    </r>
  </si>
  <si>
    <r>
      <t xml:space="preserve">Фиточай "Алтай" Суперкомплекс очищающий с мятой (для выведения шлаков и токсинов)     </t>
    </r>
    <r>
      <rPr>
        <b/>
        <i/>
        <sz val="14"/>
        <color indexed="10"/>
        <rFont val="Arial Narrow"/>
        <family val="2"/>
      </rPr>
      <t xml:space="preserve"> Хит</t>
    </r>
  </si>
  <si>
    <r>
      <t xml:space="preserve">Фиточай "Алтай" Успокаивающий           </t>
    </r>
    <r>
      <rPr>
        <b/>
        <i/>
        <sz val="14"/>
        <color indexed="10"/>
        <rFont val="Arial Narrow"/>
        <family val="2"/>
      </rPr>
      <t>Хит</t>
    </r>
  </si>
  <si>
    <r>
      <t xml:space="preserve">Фиточай "Алтай" Ясные глаза с очанкой и черникой     </t>
    </r>
    <r>
      <rPr>
        <b/>
        <i/>
        <sz val="14"/>
        <color indexed="10"/>
        <rFont val="Arial Narrow"/>
        <family val="2"/>
      </rPr>
      <t xml:space="preserve"> Хит</t>
    </r>
  </si>
  <si>
    <r>
      <t xml:space="preserve">Фиточай Ромашка аптечная (цветки)           </t>
    </r>
    <r>
      <rPr>
        <b/>
        <i/>
        <sz val="14"/>
        <color indexed="10"/>
        <rFont val="Arial Narrow"/>
        <family val="2"/>
      </rPr>
      <t xml:space="preserve"> </t>
    </r>
  </si>
  <si>
    <r>
      <t>Прополис пчелиный (100% натуральный) 5 гр.</t>
    </r>
    <r>
      <rPr>
        <b/>
        <i/>
        <sz val="14"/>
        <rFont val="Arial Narrow"/>
        <family val="2"/>
      </rPr>
      <t xml:space="preserve">     </t>
    </r>
    <r>
      <rPr>
        <b/>
        <i/>
        <sz val="14"/>
        <color indexed="10"/>
        <rFont val="Arial Narrow"/>
        <family val="2"/>
      </rPr>
      <t>Хит</t>
    </r>
  </si>
  <si>
    <r>
      <t xml:space="preserve">Батончики из ягод шелковицы </t>
    </r>
    <r>
      <rPr>
        <b/>
        <i/>
        <sz val="14"/>
        <color indexed="12"/>
        <rFont val="Arial Narrow"/>
        <family val="2"/>
      </rPr>
      <t>ХИТ</t>
    </r>
  </si>
  <si>
    <r>
      <t>Батончики из шелковицы с миндалем</t>
    </r>
    <r>
      <rPr>
        <b/>
        <i/>
        <sz val="14"/>
        <color indexed="30"/>
        <rFont val="Arial Narrow"/>
        <family val="2"/>
      </rPr>
      <t xml:space="preserve">  </t>
    </r>
  </si>
  <si>
    <r>
      <t xml:space="preserve">Bite Love </t>
    </r>
    <r>
      <rPr>
        <b/>
        <i/>
        <sz val="14"/>
        <color indexed="12"/>
        <rFont val="Arial Narrow"/>
        <family val="2"/>
      </rPr>
      <t xml:space="preserve"> </t>
    </r>
    <r>
      <rPr>
        <b/>
        <sz val="14"/>
        <color indexed="8"/>
        <rFont val="Arial Narrow"/>
        <family val="2"/>
      </rPr>
      <t xml:space="preserve">(финики-кешью-вишня-миндаль)    </t>
    </r>
    <r>
      <rPr>
        <sz val="14"/>
        <color indexed="8"/>
        <rFont val="Arial Narrow"/>
        <family val="2"/>
      </rPr>
      <t>(упаковка флоу-пак, блок 20 шт.)</t>
    </r>
  </si>
  <si>
    <r>
      <t>Bite Detox</t>
    </r>
    <r>
      <rPr>
        <b/>
        <sz val="14"/>
        <color indexed="12"/>
        <rFont val="Arial Narrow"/>
        <family val="2"/>
      </rPr>
      <t xml:space="preserve"> </t>
    </r>
    <r>
      <rPr>
        <b/>
        <sz val="14"/>
        <color indexed="8"/>
        <rFont val="Arial Narrow"/>
        <family val="2"/>
      </rPr>
      <t xml:space="preserve">(финики-абрикос-миндаль-кокос)   </t>
    </r>
    <r>
      <rPr>
        <sz val="14"/>
        <color indexed="8"/>
        <rFont val="Arial Narrow"/>
        <family val="2"/>
      </rPr>
      <t>(упаковка флоу-пак, блок 20 шт.)</t>
    </r>
  </si>
  <si>
    <r>
      <t>Bite Баланс</t>
    </r>
    <r>
      <rPr>
        <b/>
        <i/>
        <sz val="14"/>
        <color indexed="12"/>
        <rFont val="Arial Narrow"/>
        <family val="2"/>
      </rPr>
      <t xml:space="preserve"> </t>
    </r>
    <r>
      <rPr>
        <b/>
        <sz val="14"/>
        <color indexed="8"/>
        <rFont val="Arial Narrow"/>
        <family val="2"/>
      </rPr>
      <t xml:space="preserve">(кокос-кешью-бразильский орех)   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</si>
  <si>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Bite Иммунитет  (клюква-миндаль-тыквенные семечки)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</si>
  <si>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Bite Интеллект (миндаль-яблоко-корица)             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</si>
  <si>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Bite Контроль веса                    (яблоко-морковь-фисташки)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</si>
  <si>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Bite Спорт (банан-арахис-финик)                  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</si>
  <si>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Bite Тонус (лимон-кумкват-фундук) </t>
    </r>
    <r>
      <rPr>
        <sz val="14"/>
        <color indexed="8"/>
        <rFont val="Arial Narrow"/>
        <family val="2"/>
      </rPr>
      <t>(упаковка флоу-пак, блок 20 шт.)</t>
    </r>
  </si>
  <si>
    <r>
      <t xml:space="preserve">"Флакс батон" Лён "Апельсин" </t>
    </r>
    <r>
      <rPr>
        <sz val="14"/>
        <rFont val="Arial Narrow"/>
        <family val="2"/>
      </rPr>
      <t>(семена льна, мёд, апельсин, фруктоза, патока</t>
    </r>
  </si>
  <si>
    <r>
      <t>"Флакс батон" Лён "Лимон"</t>
    </r>
    <r>
      <rPr>
        <sz val="14"/>
        <rFont val="Arial Narrow"/>
        <family val="2"/>
      </rPr>
      <t xml:space="preserve"> (семена льна, мёд, лимон, фруктоза, патока)"</t>
    </r>
  </si>
  <si>
    <r>
      <t xml:space="preserve">крем Ореховый (при псориазе, диатезе, лечении пролежней, трофических язвах)  </t>
    </r>
    <r>
      <rPr>
        <b/>
        <i/>
        <sz val="14"/>
        <color indexed="10"/>
        <rFont val="Arial Narrow"/>
        <family val="2"/>
      </rPr>
      <t>Хит</t>
    </r>
  </si>
  <si>
    <r>
      <t xml:space="preserve">крем от Варикоза (с каштаном, от варикозного расширения вен) </t>
    </r>
    <r>
      <rPr>
        <b/>
        <i/>
        <sz val="14"/>
        <color indexed="10"/>
        <rFont val="Arial Narrow"/>
        <family val="2"/>
      </rPr>
      <t xml:space="preserve"> Хит</t>
    </r>
  </si>
  <si>
    <r>
      <t xml:space="preserve">крем Клеопатра (скраб-маска, разглаживает морщины)     </t>
    </r>
    <r>
      <rPr>
        <b/>
        <i/>
        <sz val="14"/>
        <color indexed="10"/>
        <rFont val="Arial Narrow"/>
        <family val="2"/>
      </rPr>
      <t>Хит</t>
    </r>
  </si>
  <si>
    <t>Семена черного тмина, 100гр.</t>
  </si>
  <si>
    <t>Семена черного тмина, 250гр.</t>
  </si>
  <si>
    <t>Семена черного тмина, 500г.</t>
  </si>
  <si>
    <t>Сенна Мекканская, 50гр.</t>
  </si>
  <si>
    <t>Сенна Мекканская, 100гр.</t>
  </si>
  <si>
    <t>Сенна Мекканская, 250гр.</t>
  </si>
  <si>
    <t>Кыст аль-хинди в капсулах, 30 капсул</t>
  </si>
  <si>
    <t>Кыст аль-хинди (молотый), 100гр.</t>
  </si>
  <si>
    <t>Кыст аль-хинди (молотый), 250гр.</t>
  </si>
  <si>
    <t>Кыст аль-хинди (молотый), 500гр.</t>
  </si>
  <si>
    <t>Пальмовая пыльца 50гр.</t>
  </si>
  <si>
    <t>Пальмовая пыльца 100гр.</t>
  </si>
  <si>
    <t>Пальмовая пыльца 250гр.</t>
  </si>
  <si>
    <t>Хельба 100гр.</t>
  </si>
  <si>
    <t>Хельба 250гр.</t>
  </si>
  <si>
    <t>Хельба 500 гр.</t>
  </si>
  <si>
    <t>Семена Льна</t>
  </si>
  <si>
    <t>Асафетида (смола) 500 гр</t>
  </si>
  <si>
    <t>Бардакош (Майоран) 50гр</t>
  </si>
  <si>
    <t>Бардакош (Майоран) 100гр</t>
  </si>
  <si>
    <t>Бардакош (Майоран) 250гр</t>
  </si>
  <si>
    <t>Саган дайля</t>
  </si>
  <si>
    <t>Боровая матка</t>
  </si>
  <si>
    <t>Красная щетка</t>
  </si>
  <si>
    <t>Ряска болотная</t>
  </si>
  <si>
    <t>Иван-чай ферментированный</t>
  </si>
  <si>
    <t>Подсолнуха корни</t>
  </si>
  <si>
    <t>Иван-чай</t>
  </si>
  <si>
    <t>Зверобой</t>
  </si>
  <si>
    <t>Чабрец</t>
  </si>
  <si>
    <t>Смородины черной лист</t>
  </si>
  <si>
    <t>Мел и глина природные</t>
  </si>
  <si>
    <t>Белгородский пиленый мел, 500гр.</t>
  </si>
  <si>
    <t>Белгородский пиленый мел, 1000гр.</t>
  </si>
  <si>
    <t>Белгородский пиленый мел, 11кг</t>
  </si>
  <si>
    <t>Мел Белгородский кусковой 1кг</t>
  </si>
  <si>
    <t>Глина КАОЛИН молотая 500 гр</t>
  </si>
  <si>
    <t>Глина Белая молотая, 200г</t>
  </si>
  <si>
    <t>Глина Белая молотая, 500г</t>
  </si>
  <si>
    <t>Глина Белая молотая, 1кг</t>
  </si>
  <si>
    <t>Глина Голубая молотая, 200гр</t>
  </si>
  <si>
    <t>Желтая Глина кусковая, 500гр</t>
  </si>
  <si>
    <t>Желтая Глина молотая, 200гр</t>
  </si>
  <si>
    <t>Зеленая глига кусковая, 500гр</t>
  </si>
  <si>
    <t>Зеленая глина молотая, 200гр</t>
  </si>
  <si>
    <t>Голубая глина Серебряная  (Бехтемирское месторождение) 100 гр.</t>
  </si>
  <si>
    <t>карт.короб</t>
  </si>
  <si>
    <t>Голубая глина Серебряная  (Бехтемирское месторождение) 200 гр</t>
  </si>
  <si>
    <t>25 мес</t>
  </si>
  <si>
    <t>Голубая глина Серебряная  (Бехтемирское месторождение) 500 гр.</t>
  </si>
  <si>
    <t>26 мес</t>
  </si>
  <si>
    <t>Глина Серебряная косметическая голубая «Anti-Age»100гр</t>
  </si>
  <si>
    <t>27 мес</t>
  </si>
  <si>
    <t>«Антицеллюлитная» 100 гр.</t>
  </si>
  <si>
    <t>28 мес</t>
  </si>
  <si>
    <t>Глина Серебряная косметическая голубая «Суставная» 100 гр.</t>
  </si>
  <si>
    <t>29 мес</t>
  </si>
  <si>
    <t>Масло чёрного тмина</t>
  </si>
  <si>
    <t xml:space="preserve">Расторопша (заболевание печени) 500 мл. </t>
  </si>
  <si>
    <t xml:space="preserve">Расторопша (заболевание печени) 350 мл.    </t>
  </si>
  <si>
    <r>
      <t xml:space="preserve">Масло Кедровое (холодный отжим)  100мл </t>
    </r>
    <r>
      <rPr>
        <b/>
        <sz val="14"/>
        <color indexed="60"/>
        <rFont val="Arial Narrow"/>
        <family val="2"/>
      </rPr>
      <t>Хит продаж!</t>
    </r>
  </si>
  <si>
    <t>Масло Кедровое (холодный отжим) 250мл</t>
  </si>
  <si>
    <t>Масло Кедровое (холодный отжим) 500мл</t>
  </si>
  <si>
    <r>
      <t xml:space="preserve">Масло Черного тмина (холодный отжим) 100мл </t>
    </r>
    <r>
      <rPr>
        <b/>
        <sz val="14"/>
        <color indexed="60"/>
        <rFont val="Arial Narrow"/>
        <family val="2"/>
      </rPr>
      <t>Хит продаж!</t>
    </r>
  </si>
  <si>
    <t>Масло Черного тмина (холодный отжим) 250мл</t>
  </si>
  <si>
    <t>Масло Грецкого ореха 100мл</t>
  </si>
  <si>
    <t>Масло Грецкого ореха 250мл</t>
  </si>
  <si>
    <t>Масло Льняное 100мл</t>
  </si>
  <si>
    <r>
      <t xml:space="preserve">Масло Льняное 250мл </t>
    </r>
    <r>
      <rPr>
        <b/>
        <sz val="14"/>
        <color indexed="60"/>
        <rFont val="Arial Narrow"/>
        <family val="2"/>
      </rPr>
      <t>Хит продаж!</t>
    </r>
  </si>
  <si>
    <t>Масло Льняное 500мл</t>
  </si>
  <si>
    <r>
      <t xml:space="preserve">Масло "Льняное" с селеном, хромом, кремнием (500 мл.) </t>
    </r>
    <r>
      <rPr>
        <b/>
        <sz val="14"/>
        <color indexed="60"/>
        <rFont val="Arial Narrow"/>
        <family val="2"/>
      </rPr>
      <t>Хит продаж!</t>
    </r>
  </si>
  <si>
    <t>пласт. Бут.</t>
  </si>
  <si>
    <r>
      <t xml:space="preserve">Масло льняное "Вологодское" (500 мл.)   </t>
    </r>
    <r>
      <rPr>
        <b/>
        <sz val="14"/>
        <color indexed="60"/>
        <rFont val="Arial Narrow"/>
        <family val="2"/>
      </rPr>
      <t>Хит продаж!</t>
    </r>
  </si>
  <si>
    <r>
      <t xml:space="preserve">Масло льняное "Сибирское"  (500 мл.) </t>
    </r>
    <r>
      <rPr>
        <b/>
        <sz val="14"/>
        <color indexed="60"/>
        <rFont val="Arial Narrow"/>
        <family val="2"/>
      </rPr>
      <t xml:space="preserve"> Хит продаж!</t>
    </r>
  </si>
  <si>
    <t xml:space="preserve">Масло льняное "Славянка Арина"  (500 мл.)  </t>
  </si>
  <si>
    <t>Масло "Конопляное" (100 мл.)</t>
  </si>
  <si>
    <t>Масло льняное "Амарантовое"</t>
  </si>
  <si>
    <t>Масло льняное "Имбирное"</t>
  </si>
  <si>
    <r>
      <t xml:space="preserve">Масло льняное "Морковное"                                       </t>
    </r>
    <r>
      <rPr>
        <b/>
        <sz val="14"/>
        <color indexed="60"/>
        <rFont val="Arial Narrow"/>
        <family val="2"/>
      </rPr>
      <t>Хит продаж!</t>
    </r>
  </si>
  <si>
    <t>Масло льняное "Облепиховое"</t>
  </si>
  <si>
    <t>Масло льняное "Полынное"</t>
  </si>
  <si>
    <t>Масло льняное "Тминное"</t>
  </si>
  <si>
    <t>Масло льняное "Укратитель аппетита"</t>
  </si>
  <si>
    <r>
      <t xml:space="preserve">Масло льняное "Чесночное" </t>
    </r>
    <r>
      <rPr>
        <b/>
        <sz val="14"/>
        <color indexed="60"/>
        <rFont val="Arial Narrow"/>
        <family val="2"/>
      </rPr>
      <t>Хит продаж!</t>
    </r>
  </si>
  <si>
    <r>
      <t xml:space="preserve">Масло Тыквенное   </t>
    </r>
    <r>
      <rPr>
        <b/>
        <sz val="14"/>
        <color indexed="60"/>
        <rFont val="Arial Narrow"/>
        <family val="2"/>
      </rPr>
      <t>Хит продаж!</t>
    </r>
  </si>
  <si>
    <r>
      <t xml:space="preserve">Масло Облепихи   </t>
    </r>
    <r>
      <rPr>
        <b/>
        <sz val="14"/>
        <color indexed="60"/>
        <rFont val="Arial Narrow"/>
        <family val="2"/>
      </rPr>
      <t>Хит продаж!</t>
    </r>
  </si>
  <si>
    <r>
      <t xml:space="preserve">Масло Облепихи </t>
    </r>
    <r>
      <rPr>
        <b/>
        <sz val="14"/>
        <color indexed="60"/>
        <rFont val="Arial Narrow"/>
        <family val="2"/>
      </rPr>
      <t xml:space="preserve">Хит продаж!    </t>
    </r>
    <r>
      <rPr>
        <b/>
        <sz val="14"/>
        <rFont val="Arial Narrow"/>
        <family val="2"/>
      </rPr>
      <t xml:space="preserve">    </t>
    </r>
  </si>
  <si>
    <r>
      <t xml:space="preserve">Масло семян Рыжика   </t>
    </r>
    <r>
      <rPr>
        <b/>
        <sz val="14"/>
        <color indexed="60"/>
        <rFont val="Arial Narrow"/>
        <family val="2"/>
      </rPr>
      <t>Хит продаж!</t>
    </r>
  </si>
  <si>
    <t>Косметические и лечебные масла</t>
  </si>
  <si>
    <t>стекло в коробке</t>
  </si>
  <si>
    <t>06\2019</t>
  </si>
  <si>
    <t>пласт.бут</t>
  </si>
  <si>
    <t>06\2020</t>
  </si>
  <si>
    <t>жестяная банка</t>
  </si>
  <si>
    <t>06\2021</t>
  </si>
  <si>
    <t>12\2017</t>
  </si>
  <si>
    <t>Масло Хельбы (Пажитник), 500 мл</t>
  </si>
  <si>
    <t>Масло Хельбы (Пажитник), 250 мл</t>
  </si>
  <si>
    <t>Масло имбиря, 250 мл</t>
  </si>
  <si>
    <t>04\2018</t>
  </si>
  <si>
    <t>Масло виноградной косточки,  250 мл</t>
  </si>
  <si>
    <t>Масло алоэ, 250 мл</t>
  </si>
  <si>
    <t>Горчичное масло,  250 мл</t>
  </si>
  <si>
    <t>карттон + стекл. флак.</t>
  </si>
  <si>
    <t>10\2017</t>
  </si>
  <si>
    <t>11\2017</t>
  </si>
  <si>
    <t>02\2019</t>
  </si>
  <si>
    <t>07\2017</t>
  </si>
  <si>
    <t>Вода Зам-Зам из Саудовской Аравии</t>
  </si>
  <si>
    <t>Вода "Зам-Зам"" BeEko, 1литр</t>
  </si>
  <si>
    <t>Вода Зам-Зам, 10 литров</t>
  </si>
  <si>
    <t>СУПЕРФУДЫ</t>
  </si>
  <si>
    <t>ПЭТ банка</t>
  </si>
  <si>
    <t>Семена Чиа 250гр</t>
  </si>
  <si>
    <t>ООО «Рама»</t>
  </si>
  <si>
    <t xml:space="preserve">
Бразильский орех 100гр</t>
  </si>
  <si>
    <t xml:space="preserve">
Бразильский орех 250гр</t>
  </si>
  <si>
    <t xml:space="preserve">
Бразильский орех  500гр</t>
  </si>
  <si>
    <t>Кедровый орех 100гр</t>
  </si>
  <si>
    <t>Кедровый орех 250гр</t>
  </si>
  <si>
    <t>Кедровый орех 500гр</t>
  </si>
  <si>
    <t xml:space="preserve">
Грецкий орех 100гр</t>
  </si>
  <si>
    <t xml:space="preserve">
Грецкий орех 250гр</t>
  </si>
  <si>
    <t xml:space="preserve">
Грецкий орех 500гр</t>
  </si>
  <si>
    <t xml:space="preserve">
Кешью 100гр</t>
  </si>
  <si>
    <t xml:space="preserve">
Кешью 250гр</t>
  </si>
  <si>
    <t xml:space="preserve">
Кешью 500гр</t>
  </si>
  <si>
    <t xml:space="preserve">
Миндаль 100гр</t>
  </si>
  <si>
    <t xml:space="preserve">
Миндаль 250гр</t>
  </si>
  <si>
    <t xml:space="preserve">
Миндаль 500гр</t>
  </si>
  <si>
    <t xml:space="preserve">
Семена тыквы очищенные 100гр</t>
  </si>
  <si>
    <t xml:space="preserve">
Семена тыквы очищенные 250гр</t>
  </si>
  <si>
    <t xml:space="preserve">
Семена тыквы очищенные 500гр</t>
  </si>
  <si>
    <t xml:space="preserve">
Фундук 100гр</t>
  </si>
  <si>
    <t xml:space="preserve">
Фундук 250гр</t>
  </si>
  <si>
    <t>Фундук 500гр</t>
  </si>
  <si>
    <t xml:space="preserve">
Вишня 100гр</t>
  </si>
  <si>
    <t xml:space="preserve">
Вишня 250гр</t>
  </si>
  <si>
    <t xml:space="preserve">
Вишня 500гр</t>
  </si>
  <si>
    <t xml:space="preserve">
Изюм 100гр</t>
  </si>
  <si>
    <t xml:space="preserve">
Изюм 250гр</t>
  </si>
  <si>
    <t xml:space="preserve">
Изюм 500гр</t>
  </si>
  <si>
    <t xml:space="preserve">
Инжир 100гр</t>
  </si>
  <si>
    <t xml:space="preserve">
Инжир 250гр</t>
  </si>
  <si>
    <t xml:space="preserve">
Инжир 500гр</t>
  </si>
  <si>
    <t xml:space="preserve">
Клюква 100гр</t>
  </si>
  <si>
    <t xml:space="preserve">
Клюква 250гр</t>
  </si>
  <si>
    <t xml:space="preserve">
Клюква 500гр</t>
  </si>
  <si>
    <t xml:space="preserve">
Курага сахарная 100гр</t>
  </si>
  <si>
    <t xml:space="preserve">
Курага сахарная 250гр</t>
  </si>
  <si>
    <t xml:space="preserve">
Курага сахарная 500гр</t>
  </si>
  <si>
    <t xml:space="preserve">
Курага ЭКСТРА коричневая 100гр</t>
  </si>
  <si>
    <t xml:space="preserve">
Курага ЭКСТРА коричневая 250гр</t>
  </si>
  <si>
    <t xml:space="preserve">
Курага ЭКСТРА коричневая 500гр</t>
  </si>
  <si>
    <t xml:space="preserve">
Яблоки вяленные 100гр</t>
  </si>
  <si>
    <t xml:space="preserve">
Яблоки вяленные 250гр</t>
  </si>
  <si>
    <t xml:space="preserve">
Яблоки вяленные 500гр</t>
  </si>
  <si>
    <t xml:space="preserve">
Перегородки грецкого ореха 100гр</t>
  </si>
  <si>
    <t xml:space="preserve">
Перегородки грецкого ореха 250гр</t>
  </si>
  <si>
    <t xml:space="preserve">
Перегородки грецкого ореха 500гр</t>
  </si>
  <si>
    <t>Имбирь молотый 100гр</t>
  </si>
  <si>
    <t>Имбирь молотый 250гр</t>
  </si>
  <si>
    <t>Имбирь молотый 500гр</t>
  </si>
  <si>
    <t>Супы быстрого приготовления, котлеты, хумус</t>
  </si>
  <si>
    <t>Паста нутовая "Хумус" сухая</t>
  </si>
  <si>
    <t>ООО "Топия"</t>
  </si>
  <si>
    <t>9 мес.</t>
  </si>
  <si>
    <t>Суп быстрого приготовления
гороховый (цена указана за упаковку из 14 пакетиков)</t>
  </si>
  <si>
    <t>Суп быстрого приготовления
нутовый (цена указана за упаковку из 14 пакетиков)</t>
  </si>
  <si>
    <t>Суп быстрого приготовления
чечевичный (цена указана за упаковку из 14 пакетиков)</t>
  </si>
  <si>
    <t>Суп быстрого приготовления
гречневый (цена указана за упаковку из 14 пакетиков)</t>
  </si>
  <si>
    <t>Суп быстрого приготовления
фасолевый (цена указана за упаковку из 14 пакетиков)</t>
  </si>
  <si>
    <t>Суп быстрого приготовления
овсяный (цена указана за упаковку из 14 пакетиков)</t>
  </si>
  <si>
    <t>Котлеты с чесноком и специями
гороховые</t>
  </si>
  <si>
    <t>Котлеты с чесноком и специями
нутовые</t>
  </si>
  <si>
    <t>Котлеты с чесноком и специями
чечевичные</t>
  </si>
  <si>
    <t>Котлеты с чесноком и специями
гречневые</t>
  </si>
  <si>
    <t>Котлеты с асафетидой и специями
гороховые</t>
  </si>
  <si>
    <t>Котлеты с асафетидой и специями
нутовые</t>
  </si>
  <si>
    <t>Котлеты с асафетидой и специями
чечевичные</t>
  </si>
  <si>
    <t>Котлеты с асафетидой и специями
гречневые</t>
  </si>
  <si>
    <t>пэт банка</t>
  </si>
  <si>
    <t>5 мес</t>
  </si>
  <si>
    <t>8 мес</t>
  </si>
  <si>
    <t>пласт.упак.</t>
  </si>
  <si>
    <r>
      <t>Стевия парагвайская Stevia.ru.</t>
    </r>
    <r>
      <rPr>
        <b/>
        <sz val="14"/>
        <rFont val="Arial Narrow"/>
        <family val="2"/>
      </rPr>
      <t xml:space="preserve"> Cухой лист. </t>
    </r>
  </si>
  <si>
    <r>
      <t xml:space="preserve">Финиковый сироп. </t>
    </r>
    <r>
      <rPr>
        <b/>
        <sz val="14"/>
        <color indexed="60"/>
        <rFont val="Arial Narrow"/>
        <family val="2"/>
      </rPr>
      <t>Хит продаж!</t>
    </r>
  </si>
  <si>
    <t>стекляная банка</t>
  </si>
  <si>
    <t>тюбик</t>
  </si>
  <si>
    <t>Розовая вода Hashmi 100мл</t>
  </si>
  <si>
    <t>"Масло змеи", 120 мл</t>
  </si>
  <si>
    <t>Масло для волос "Жадаль", 200 мл</t>
  </si>
  <si>
    <t> Масло против выпадения волос</t>
  </si>
  <si>
    <t>Масло "Питание и сила волос"</t>
  </si>
  <si>
    <t>Масло для волос с черным тимном, 200 мл</t>
  </si>
  <si>
    <t>Масло д.волос "Черный тмина и Хна"</t>
  </si>
  <si>
    <t>Масло д.волос "Масло змеи и Зеленых трав"</t>
  </si>
  <si>
    <t>Масло д.волос "Миндаль и Кокос"</t>
  </si>
  <si>
    <t>Масло д.волос "Олива и Миндаль"</t>
  </si>
  <si>
    <t>Масло д.волос "Кокос и Кунжут"</t>
  </si>
  <si>
    <t>Масло д.волос Мята и Алоэ, 100 мл</t>
  </si>
  <si>
    <t>05\2018</t>
  </si>
  <si>
    <t>Масло д.волос "Аргана", 100 мл</t>
  </si>
  <si>
    <t>Масло д.волос "Лаванда", 100 мл</t>
  </si>
  <si>
    <t>03\2018</t>
  </si>
  <si>
    <t>Шампунь AL-TAJ с черным тмином 200мл</t>
  </si>
  <si>
    <t xml:space="preserve">Шампунь с черным тмином HARRAZ     </t>
  </si>
  <si>
    <t xml:space="preserve">Шампунь с жиром кобры HARRAZ </t>
  </si>
  <si>
    <t xml:space="preserve">Шампунь с маслом гашиша HARRAZ     </t>
  </si>
  <si>
    <t>Шампунь с розмарином, эвкалиптом, чесноком, перцем и шикакай HARRAZ</t>
  </si>
  <si>
    <t xml:space="preserve">Шампунь с касторовым, кунжутным, арахисовым и кокосовым маслами HARRAZ  </t>
  </si>
  <si>
    <t xml:space="preserve">Шампунь-бальзам для жирных волос с алоэ-вера, лемонграсом, хной, горьким миндалем HARRAZ </t>
  </si>
  <si>
    <t xml:space="preserve">Шампунь для сухих волос с маслом жожоба  HARRAZ                     </t>
  </si>
  <si>
    <t xml:space="preserve">Шампунь от перхоти с тимьяном HARRAZ        </t>
  </si>
  <si>
    <t>Маслянный парфюм</t>
  </si>
  <si>
    <t>Духи Аль-Рехаб</t>
  </si>
  <si>
    <t>посмотреть</t>
  </si>
  <si>
    <t>Эфирные аромо-масла</t>
  </si>
  <si>
    <r>
      <rPr>
        <b/>
        <sz val="14"/>
        <color indexed="8"/>
        <rFont val="Arial Narrow"/>
        <family val="2"/>
      </rPr>
      <t xml:space="preserve">Апельсиновое </t>
    </r>
    <r>
      <rPr>
        <sz val="14"/>
        <color indexed="8"/>
        <rFont val="Arial Narrow"/>
        <family val="2"/>
      </rPr>
      <t>эф. масло (успокаивает, антицеллюлитное действие)</t>
    </r>
  </si>
  <si>
    <t>стек. Флак.</t>
  </si>
  <si>
    <r>
      <rPr>
        <b/>
        <sz val="14"/>
        <color indexed="8"/>
        <rFont val="Arial Narrow"/>
        <family val="2"/>
      </rPr>
      <t xml:space="preserve">Анисовое </t>
    </r>
    <r>
      <rPr>
        <sz val="14"/>
        <color indexed="8"/>
        <rFont val="Arial Narrow"/>
        <family val="2"/>
      </rPr>
      <t>эф. масло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(при простуде, гриппе, бронхите)</t>
    </r>
  </si>
  <si>
    <r>
      <rPr>
        <b/>
        <sz val="14"/>
        <color indexed="8"/>
        <rFont val="Arial Narrow"/>
        <family val="2"/>
      </rPr>
      <t xml:space="preserve">Бергамота </t>
    </r>
    <r>
      <rPr>
        <sz val="14"/>
        <color indexed="8"/>
        <rFont val="Arial Narrow"/>
        <family val="2"/>
      </rPr>
      <t>эф. масло (снимает стресс, успокаивает, обеспечивает уход за всеми типами кожи)</t>
    </r>
  </si>
  <si>
    <r>
      <rPr>
        <b/>
        <sz val="14"/>
        <color indexed="8"/>
        <rFont val="Arial Narrow"/>
        <family val="2"/>
      </rPr>
      <t xml:space="preserve">Гвоздичное </t>
    </r>
    <r>
      <rPr>
        <sz val="14"/>
        <color indexed="8"/>
        <rFont val="Arial Narrow"/>
        <family val="2"/>
      </rPr>
      <t>эф.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масло (антисептик, противовоспалительное действие при уходе за ротовой полостью)лительное действие при уходе за ротовой полостью)</t>
    </r>
  </si>
  <si>
    <t>5 года</t>
  </si>
  <si>
    <r>
      <rPr>
        <b/>
        <sz val="14"/>
        <color indexed="8"/>
        <rFont val="Arial Narrow"/>
        <family val="2"/>
      </rPr>
      <t xml:space="preserve">Гераниевое </t>
    </r>
    <r>
      <rPr>
        <sz val="14"/>
        <color indexed="8"/>
        <rFont val="Arial Narrow"/>
        <family val="2"/>
      </rPr>
      <t>эф. масло (уход за кожей, нормализует функцию сальных желез, лечит кожные заболевания)</t>
    </r>
  </si>
  <si>
    <t>6 года</t>
  </si>
  <si>
    <r>
      <rPr>
        <b/>
        <sz val="14"/>
        <color indexed="8"/>
        <rFont val="Arial Narrow"/>
        <family val="2"/>
      </rPr>
      <t>Грейпфрутовое</t>
    </r>
    <r>
      <rPr>
        <sz val="14"/>
        <color indexed="8"/>
        <rFont val="Arial Narrow"/>
        <family val="2"/>
      </rPr>
      <t xml:space="preserve"> эф. масло (уход за кожей, антицеллюлитное действие, противопростудное действие, тонизирует)</t>
    </r>
  </si>
  <si>
    <t>7 года</t>
  </si>
  <si>
    <r>
      <rPr>
        <b/>
        <sz val="14"/>
        <color indexed="8"/>
        <rFont val="Arial Narrow"/>
        <family val="2"/>
      </rPr>
      <t>Жасминовое</t>
    </r>
    <r>
      <rPr>
        <sz val="14"/>
        <color indexed="8"/>
        <rFont val="Arial Narrow"/>
        <family val="2"/>
      </rPr>
      <t xml:space="preserve"> эф. масло (уход за кожей,антистрессовое действие,устроняет утомляемость,мышечное напряжение)</t>
    </r>
  </si>
  <si>
    <t>8 года</t>
  </si>
  <si>
    <r>
      <rPr>
        <b/>
        <sz val="14"/>
        <color indexed="8"/>
        <rFont val="Arial Narrow"/>
        <family val="2"/>
      </rPr>
      <t>Иланг-Иланг</t>
    </r>
    <r>
      <rPr>
        <sz val="14"/>
        <color indexed="8"/>
        <rFont val="Arial Narrow"/>
        <family val="2"/>
      </rPr>
      <t xml:space="preserve"> эф. масло (антистрессовое действие, повышает чувственность, уход за кожей и волосами)</t>
    </r>
  </si>
  <si>
    <t>9 года</t>
  </si>
  <si>
    <r>
      <rPr>
        <b/>
        <sz val="14"/>
        <color indexed="8"/>
        <rFont val="Arial Narrow"/>
        <family val="2"/>
      </rPr>
      <t xml:space="preserve">Кедровое </t>
    </r>
    <r>
      <rPr>
        <sz val="14"/>
        <color indexed="8"/>
        <rFont val="Arial Narrow"/>
        <family val="2"/>
      </rPr>
      <t>эф.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масло (лечит кожные воспаления, уход за волосами, оказывает дезодорируещее действие)</t>
    </r>
  </si>
  <si>
    <t>10 года</t>
  </si>
  <si>
    <r>
      <rPr>
        <b/>
        <sz val="14"/>
        <color indexed="8"/>
        <rFont val="Arial Narrow"/>
        <family val="2"/>
      </rPr>
      <t>Лаванды</t>
    </r>
    <r>
      <rPr>
        <sz val="14"/>
        <color indexed="8"/>
        <rFont val="Arial Narrow"/>
        <family val="2"/>
      </rPr>
      <t xml:space="preserve"> эф.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масло (антисептик, снимает бессоницу и головную боль, смягчает и лечит воспаления на коже)</t>
    </r>
  </si>
  <si>
    <t>11 года</t>
  </si>
  <si>
    <r>
      <rPr>
        <b/>
        <sz val="14"/>
        <color indexed="8"/>
        <rFont val="Arial Narrow"/>
        <family val="2"/>
      </rPr>
      <t>Лимонное</t>
    </r>
    <r>
      <rPr>
        <sz val="14"/>
        <color indexed="8"/>
        <rFont val="Arial Narrow"/>
        <family val="2"/>
      </rPr>
      <t xml:space="preserve"> эф. масло (стимулирует имунную систему, уход за кожей:освежает и очищает, облегчает кашел и грипп)</t>
    </r>
  </si>
  <si>
    <t>12 года</t>
  </si>
  <si>
    <r>
      <rPr>
        <b/>
        <sz val="14"/>
        <color indexed="8"/>
        <rFont val="Arial Narrow"/>
        <family val="2"/>
      </rPr>
      <t>Можжевеловое</t>
    </r>
    <r>
      <rPr>
        <sz val="14"/>
        <color indexed="8"/>
        <rFont val="Arial Narrow"/>
        <family val="2"/>
      </rPr>
      <t xml:space="preserve"> эф. масло (бодрит, снимает утомление, тонизируещее действие, смягчает раздражение)</t>
    </r>
  </si>
  <si>
    <t>13 года</t>
  </si>
  <si>
    <r>
      <rPr>
        <b/>
        <sz val="14"/>
        <color indexed="8"/>
        <rFont val="Arial Narrow"/>
        <family val="2"/>
      </rPr>
      <t>Мятное</t>
    </r>
    <r>
      <rPr>
        <sz val="14"/>
        <color indexed="8"/>
        <rFont val="Arial Narrow"/>
        <family val="2"/>
      </rPr>
      <t xml:space="preserve"> эф. масло (уход за полостью рта, оказывает противопростудное  действие, снимает головную боль)</t>
    </r>
  </si>
  <si>
    <t>14 года</t>
  </si>
  <si>
    <r>
      <rPr>
        <b/>
        <sz val="14"/>
        <color indexed="8"/>
        <rFont val="Arial Narrow"/>
        <family val="2"/>
      </rPr>
      <t xml:space="preserve">Пачулиевое </t>
    </r>
    <r>
      <rPr>
        <sz val="14"/>
        <color indexed="8"/>
        <rFont val="Arial Narrow"/>
        <family val="2"/>
      </rPr>
      <t>эф.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масло (антидепрессивное действие, дезинфицирует, противогрибковое действие)</t>
    </r>
  </si>
  <si>
    <t>15 года</t>
  </si>
  <si>
    <r>
      <rPr>
        <b/>
        <sz val="14"/>
        <color indexed="8"/>
        <rFont val="Arial Narrow"/>
        <family val="2"/>
      </rPr>
      <t>Пихтовое</t>
    </r>
    <r>
      <rPr>
        <sz val="14"/>
        <color indexed="8"/>
        <rFont val="Arial Narrow"/>
        <family val="2"/>
      </rPr>
      <t xml:space="preserve"> эф. масло (дезинфецирующее, противовоспалительное, дезодорируещее)</t>
    </r>
  </si>
  <si>
    <t>16 года</t>
  </si>
  <si>
    <r>
      <rPr>
        <b/>
        <sz val="14"/>
        <color indexed="8"/>
        <rFont val="Arial Narrow"/>
        <family val="2"/>
      </rPr>
      <t xml:space="preserve">Полынь лимонная </t>
    </r>
    <r>
      <rPr>
        <sz val="14"/>
        <color indexed="8"/>
        <rFont val="Arial Narrow"/>
        <family val="2"/>
      </rPr>
      <t>эф. масло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(способствует пробуждению аппетита, используют в дерматологии)</t>
    </r>
  </si>
  <si>
    <t>17 года</t>
  </si>
  <si>
    <r>
      <rPr>
        <b/>
        <sz val="14"/>
        <color indexed="8"/>
        <rFont val="Arial Narrow"/>
        <family val="2"/>
      </rPr>
      <t>Розмарина</t>
    </r>
    <r>
      <rPr>
        <sz val="14"/>
        <color indexed="8"/>
        <rFont val="Arial Narrow"/>
        <family val="2"/>
      </rPr>
      <t xml:space="preserve"> эф. масло (освежает, бодрит,уход за жирной кожей)</t>
    </r>
  </si>
  <si>
    <t>18 года</t>
  </si>
  <si>
    <r>
      <rPr>
        <b/>
        <sz val="14"/>
        <color indexed="8"/>
        <rFont val="Arial Narrow"/>
        <family val="2"/>
      </rPr>
      <t>Розового дерева</t>
    </r>
    <r>
      <rPr>
        <sz val="14"/>
        <color indexed="8"/>
        <rFont val="Arial Narrow"/>
        <family val="2"/>
      </rPr>
      <t xml:space="preserve"> эф. масло (дезодорируещее, бактерицидное действие, снимает стресс и напряжение, для всех типов кожи)</t>
    </r>
  </si>
  <si>
    <t>19 года</t>
  </si>
  <si>
    <r>
      <rPr>
        <b/>
        <sz val="14"/>
        <color indexed="8"/>
        <rFont val="Arial Narrow"/>
        <family val="2"/>
      </rPr>
      <t>Сандаловое дерево</t>
    </r>
    <r>
      <rPr>
        <sz val="14"/>
        <color indexed="8"/>
        <rFont val="Arial Narrow"/>
        <family val="2"/>
      </rPr>
      <t xml:space="preserve"> эф. масло (антисептическое, противовоспалительно, снимает напряжение и беспокойствие)</t>
    </r>
  </si>
  <si>
    <t>20 года</t>
  </si>
  <si>
    <r>
      <rPr>
        <b/>
        <sz val="14"/>
        <color indexed="8"/>
        <rFont val="Arial Narrow"/>
        <family val="2"/>
      </rPr>
      <t>Сосны</t>
    </r>
    <r>
      <rPr>
        <sz val="14"/>
        <color indexed="8"/>
        <rFont val="Arial Narrow"/>
        <family val="2"/>
      </rPr>
      <t xml:space="preserve"> эф. масло (оказывает противопростудное, противогриппозное и бронхолитическое действие)</t>
    </r>
  </si>
  <si>
    <t>21 года</t>
  </si>
  <si>
    <r>
      <rPr>
        <b/>
        <sz val="14"/>
        <color indexed="8"/>
        <rFont val="Arial Narrow"/>
        <family val="2"/>
      </rPr>
      <t xml:space="preserve">Чайного дерева </t>
    </r>
    <r>
      <rPr>
        <sz val="14"/>
        <color indexed="8"/>
        <rFont val="Arial Narrow"/>
        <family val="2"/>
      </rPr>
      <t>эф.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масло (антисептик, заживляющее и противопростудное действие)</t>
    </r>
  </si>
  <si>
    <t>22 года</t>
  </si>
  <si>
    <r>
      <rPr>
        <b/>
        <sz val="14"/>
        <color indexed="8"/>
        <rFont val="Arial Narrow"/>
        <family val="2"/>
      </rPr>
      <t>Шалфея мускатного</t>
    </r>
    <r>
      <rPr>
        <sz val="14"/>
        <color indexed="8"/>
        <rFont val="Arial Narrow"/>
        <family val="2"/>
      </rPr>
      <t xml:space="preserve"> эф. масло (стимулирует регенирацию тв\каней, отбеливает кожу, уход за волосами, снимает стресс)</t>
    </r>
  </si>
  <si>
    <t>23 года</t>
  </si>
  <si>
    <r>
      <rPr>
        <b/>
        <sz val="14"/>
        <color indexed="8"/>
        <rFont val="Arial Narrow"/>
        <family val="2"/>
      </rPr>
      <t>Эвкалиптовое</t>
    </r>
    <r>
      <rPr>
        <sz val="14"/>
        <color indexed="8"/>
        <rFont val="Arial Narrow"/>
        <family val="2"/>
      </rPr>
      <t xml:space="preserve"> эф. масло (респираторный антисептик, облегчает простуду, уход за кожей при порезах и заболеваниях)</t>
    </r>
  </si>
  <si>
    <t>24 года</t>
  </si>
  <si>
    <t>От 1000 000 руб до 300 000 руб</t>
  </si>
  <si>
    <t>От 300 000 руб</t>
  </si>
  <si>
    <t>индивидуальные условия</t>
  </si>
  <si>
    <t>Семена черного тмина, 1000г.</t>
  </si>
  <si>
    <t>Сенна Меканска, 1кг.</t>
  </si>
  <si>
    <t>Кыст аль-хинди (молотый), 1000гр.</t>
  </si>
  <si>
    <t>Кыст аль-хинди (молотый), 25кг. Мешок</t>
  </si>
  <si>
    <t>Пальмовая пыльца 1кг.</t>
  </si>
  <si>
    <t>Пальмовая пыльца 10кг (мешок)</t>
  </si>
  <si>
    <t>Хельба 1кг.</t>
  </si>
  <si>
    <t>Хельба 25кг.</t>
  </si>
  <si>
    <t>Бардакош (Майоран) 1кг</t>
  </si>
  <si>
    <t>Бардакош (Майоран) 25 кг (мешок)</t>
  </si>
  <si>
    <t>Семена черного тмина, 40кг (мешок)</t>
  </si>
  <si>
    <t>1. Самовывоз со склада в Москве (Ивантеевская 13 к.1)</t>
  </si>
  <si>
    <t>3. Прибавление к стоимости доставки при отдалении от МКАД более 10км</t>
  </si>
  <si>
    <t>1. Доставка до терминала транспортной компании, находящейся в Москве в пределах МКАД</t>
  </si>
  <si>
    <t xml:space="preserve">2. Транспортную компанию выбираете Вы. При необходимости, мы с радостью рассчитаем для Вас условия по доставке в Ваш город. </t>
  </si>
  <si>
    <t>3. Маловесные и малогабаритные заказы можем отправлять Почтой России по их тарифам + упаковка (50р) + курьер до почты (50р)</t>
  </si>
  <si>
    <t>Способы оплаты</t>
  </si>
  <si>
    <r>
      <t xml:space="preserve">2. При покупке на сумму </t>
    </r>
    <r>
      <rPr>
        <b/>
        <sz val="13"/>
        <rFont val="Arial Narrow"/>
        <family val="2"/>
      </rPr>
      <t>более</t>
    </r>
    <r>
      <rPr>
        <sz val="13"/>
        <rFont val="Arial Narrow"/>
        <family val="2"/>
      </rPr>
      <t xml:space="preserve"> 11 000 руб стоимость доставки в пределах МКАД либо до транспортной компании</t>
    </r>
  </si>
  <si>
    <r>
      <t xml:space="preserve">3. При покупке на сумму </t>
    </r>
    <r>
      <rPr>
        <b/>
        <sz val="13"/>
        <rFont val="Arial Narrow"/>
        <family val="2"/>
      </rPr>
      <t>менее</t>
    </r>
    <r>
      <rPr>
        <sz val="13"/>
        <rFont val="Arial Narrow"/>
        <family val="2"/>
      </rPr>
      <t xml:space="preserve"> 11 000 руб стоимость доставки в пределах МКАД либо до транспортной компании </t>
    </r>
  </si>
  <si>
    <r>
      <t xml:space="preserve">4. При покупке на сумму </t>
    </r>
    <r>
      <rPr>
        <b/>
        <sz val="13"/>
        <rFont val="Arial Narrow"/>
        <family val="2"/>
      </rPr>
      <t>более</t>
    </r>
    <r>
      <rPr>
        <sz val="13"/>
        <rFont val="Arial Narrow"/>
        <family val="2"/>
      </rPr>
      <t xml:space="preserve"> 11 000 руб стоимость доставки в пределах МКАД либо до транспортной компании </t>
    </r>
  </si>
  <si>
    <r>
      <t xml:space="preserve">1. При покупке на сумму </t>
    </r>
    <r>
      <rPr>
        <b/>
        <sz val="13"/>
        <rFont val="Arial Narrow"/>
        <family val="2"/>
      </rPr>
      <t xml:space="preserve">более </t>
    </r>
    <r>
      <rPr>
        <sz val="13"/>
        <rFont val="Arial Narrow"/>
        <family val="2"/>
      </rPr>
      <t>22 000 руб стоимость доставки за МКАД (в пределах 10км)</t>
    </r>
  </si>
  <si>
    <r>
      <t xml:space="preserve">2. При покупке на сумму </t>
    </r>
    <r>
      <rPr>
        <b/>
        <sz val="13"/>
        <rFont val="Arial Narrow"/>
        <family val="2"/>
      </rPr>
      <t xml:space="preserve">менее </t>
    </r>
    <r>
      <rPr>
        <sz val="13"/>
        <rFont val="Arial Narrow"/>
        <family val="2"/>
      </rPr>
      <t>22 000 руб стоимость доставки за МКАД (в пределах 10км)</t>
    </r>
  </si>
  <si>
    <t>1. С рачетного счета на расчетный счет компаний. При необходимости можем заключить договор</t>
  </si>
  <si>
    <t>2. Банковской картой (предоплата)  после согласования заказа направляется подробная инструкция по оплате</t>
  </si>
  <si>
    <t>3. На киви-кошелек (предоплата)  после согласования заказа направляется подробная инструкция по оплате</t>
  </si>
  <si>
    <t>Если вы хотите обсудить условия доставки или оплаты по телефону, звоните: 8 (499) 506-89-05  Мы всегда рады идти Вам на встречу!</t>
  </si>
  <si>
    <t>Асафетида (смола) 1кг</t>
  </si>
  <si>
    <t>Асафетида (смола) 25кг боченок</t>
  </si>
  <si>
    <t>боченок</t>
  </si>
  <si>
    <t>Имбирь молотый 1кг</t>
  </si>
  <si>
    <t>Имбирь молотый 10кг</t>
  </si>
  <si>
    <t>контейнер</t>
  </si>
  <si>
    <t xml:space="preserve">
Перегородки грецкого ореха 1кг</t>
  </si>
  <si>
    <t xml:space="preserve">
Перегородки грецкого ореха 5кг</t>
  </si>
  <si>
    <t>Ягоды годжи 1кг</t>
  </si>
  <si>
    <t>Ягоды годжи 5кг</t>
  </si>
  <si>
    <t>крафт пакет</t>
  </si>
  <si>
    <t>Цельнозерновые Макароны и Хлопья</t>
  </si>
  <si>
    <t>Хлопья из полбы</t>
  </si>
  <si>
    <t>14 мес.</t>
  </si>
  <si>
    <t>Макароны из полбы цельнозерновые "Вермишель"</t>
  </si>
  <si>
    <t>24 мес.</t>
  </si>
  <si>
    <t>Макароны из полбы цельнозерновые "Звездочки"</t>
  </si>
  <si>
    <t>Макароны из полбы цельнозерновые "Перья рифленые"</t>
  </si>
  <si>
    <t>Макароны из полбы цельнозерновые "Ракушки"</t>
  </si>
  <si>
    <t>Макароны из полбы цельнозерновые "Рожки"</t>
  </si>
  <si>
    <t>Макароны из полбы цельнозерновые "Спираль"</t>
  </si>
  <si>
    <t>Макароны из полбы цельнозерновые "Трубочки"</t>
  </si>
  <si>
    <t>Упаковка</t>
  </si>
  <si>
    <t>Общий вес</t>
  </si>
  <si>
    <r>
      <t xml:space="preserve">Перед оформлением заказа ознакомьтесь с </t>
    </r>
    <r>
      <rPr>
        <b/>
        <sz val="12"/>
        <color indexed="8"/>
        <rFont val="Arial Narrow"/>
        <family val="2"/>
      </rPr>
      <t>УСЛОВИЯМИ,</t>
    </r>
    <r>
      <rPr>
        <sz val="12"/>
        <color indexed="8"/>
        <rFont val="Arial Narrow"/>
        <family val="2"/>
      </rPr>
      <t xml:space="preserve"> приведёнными на первой вкладке (переключить вкладки можно в нижней части экрана или комбинацией клавиш CTRL+TAB). 
Заполненный бланк отправьте на почту: </t>
    </r>
    <r>
      <rPr>
        <b/>
        <u val="single"/>
        <sz val="12"/>
        <color indexed="49"/>
        <rFont val="Arial Narrow"/>
        <family val="2"/>
      </rPr>
      <t>clients@tmins.ru</t>
    </r>
    <r>
      <rPr>
        <sz val="12"/>
        <color indexed="8"/>
        <rFont val="Arial Narrow"/>
        <family val="2"/>
      </rPr>
      <t xml:space="preserve"> или </t>
    </r>
    <r>
      <rPr>
        <b/>
        <u val="single"/>
        <sz val="12"/>
        <color indexed="49"/>
        <rFont val="Arial Narrow"/>
        <family val="2"/>
      </rPr>
      <t>sirag@tmins.ru</t>
    </r>
    <r>
      <rPr>
        <sz val="12"/>
        <color indexed="8"/>
        <rFont val="Arial Narrow"/>
        <family val="2"/>
      </rPr>
      <t xml:space="preserve">
Цены и ассортимент приведены по состоянию на 21.10.2015 г. 
Данный прайс-лист является бланком заказа ООО "Тминс.ру" и не может считаться основанием к оплате.</t>
    </r>
  </si>
  <si>
    <r>
      <t xml:space="preserve">По всем вопросам звоните: </t>
    </r>
    <r>
      <rPr>
        <b/>
        <sz val="12"/>
        <rFont val="Arial Narrow"/>
        <family val="2"/>
      </rPr>
      <t>8(499) 50-689-05</t>
    </r>
    <r>
      <rPr>
        <sz val="12"/>
        <rFont val="Arial Narrow"/>
        <family val="2"/>
      </rPr>
      <t xml:space="preserve">
Время работы:  
Понедельник-Четверг: с  10:00  до 20:00
Пятница-Воскресенье: с 15:00 до 20:00</t>
    </r>
  </si>
  <si>
    <t>Вес граммы</t>
  </si>
  <si>
    <t>Масло тмина "Египетское" Al-Karnak, 500 мл</t>
  </si>
  <si>
    <t>Масло тмина "Египетское" Al-Karnak, 125 мл</t>
  </si>
  <si>
    <t>флакон.стекло</t>
  </si>
  <si>
    <r>
      <rPr>
        <b/>
        <u val="single"/>
        <sz val="14"/>
        <rFont val="Arial Narrow"/>
        <family val="2"/>
      </rPr>
      <t xml:space="preserve">Аль-Фарес. </t>
    </r>
    <r>
      <rPr>
        <sz val="14"/>
        <rFont val="Arial Narrow"/>
        <family val="2"/>
      </rPr>
      <t>Духи раскрываются свежими, пряными и травяными нотами. Их дополняют мускус и благородный запах древесины. Fares – воплощение мужественности.</t>
    </r>
  </si>
  <si>
    <r>
      <rPr>
        <b/>
        <u val="single"/>
        <sz val="14"/>
        <rFont val="Arial Narrow"/>
        <family val="2"/>
      </rPr>
      <t xml:space="preserve">Balkis. </t>
    </r>
    <r>
      <rPr>
        <sz val="14"/>
        <rFont val="Arial Narrow"/>
        <family val="2"/>
      </rPr>
      <t>Очень стойкие и заманчивые духи. Красивый благоухающий аромат, цветочный, с легкими нотами уда, слегка одурманивающий как благовония Востока</t>
    </r>
  </si>
  <si>
    <r>
      <rPr>
        <b/>
        <u val="single"/>
        <sz val="14"/>
        <rFont val="Arial Narrow"/>
        <family val="2"/>
      </rPr>
      <t>Classic.</t>
    </r>
    <r>
      <rPr>
        <u val="single"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Это мягкий, льстящий аромат с основным вопросом на ванили и фрукта айва. Редкие специи, дорогие масла и восточные бальзамы подчеркивают его избранность и уникальность. </t>
    </r>
  </si>
  <si>
    <r>
      <rPr>
        <b/>
        <u val="single"/>
        <sz val="14"/>
        <rFont val="Arial Narrow"/>
        <family val="2"/>
      </rPr>
      <t xml:space="preserve">Dalal. </t>
    </r>
    <r>
      <rPr>
        <sz val="14"/>
        <rFont val="Arial Narrow"/>
        <family val="2"/>
      </rPr>
      <t xml:space="preserve">Это благородный аромат, с главной чертой из теплого аромата апельсинов с ванилью, карамелью и сандаловым деревом. Нежный аромат цветов ставит прелестные акценты. Аромат, который способен стать символом вечной женственности и элегантности. </t>
    </r>
  </si>
  <si>
    <r>
      <rPr>
        <b/>
        <u val="single"/>
        <sz val="14"/>
        <rFont val="Arial Narrow"/>
        <family val="2"/>
      </rPr>
      <t xml:space="preserve">Delightful. </t>
    </r>
    <r>
      <rPr>
        <sz val="14"/>
        <rFont val="Arial Narrow"/>
        <family val="2"/>
      </rPr>
      <t>Свежий мандарин и теплая ваниль, страстная гардения и орхидея с обволакивающим мускусом и сандалом,создают яркую композицию на каждый день.</t>
    </r>
  </si>
  <si>
    <r>
      <rPr>
        <b/>
        <u val="single"/>
        <sz val="14"/>
        <rFont val="Arial Narrow"/>
        <family val="2"/>
      </rPr>
      <t xml:space="preserve">Distanse. </t>
    </r>
    <r>
      <rPr>
        <sz val="14"/>
        <rFont val="Arial Narrow"/>
        <family val="2"/>
      </rPr>
      <t>Яркий, сочный аромат для романтичных натур.
Ноты сандала сливаются с оттенками цветочного аромата магнолии и цитрусов. Кружащий голову аромат на основе жасмина, розы, шафрана, амбры, сандалового дерева и уда. Унисекс.</t>
    </r>
  </si>
  <si>
    <r>
      <rPr>
        <b/>
        <u val="single"/>
        <sz val="14"/>
        <rFont val="Arial Narrow"/>
        <family val="2"/>
      </rPr>
      <t xml:space="preserve">Green Tea. </t>
    </r>
    <r>
      <rPr>
        <sz val="14"/>
        <rFont val="Arial Narrow"/>
        <family val="2"/>
      </rPr>
      <t>Свежая, чистая композиция Green Tea (Зеленый чай) состоит из тонко переплетенных оттенков, создающих иллюзию прозрачной воды, насыщенной ароматами листочков зеленого чая.</t>
    </r>
  </si>
  <si>
    <r>
      <rPr>
        <b/>
        <u val="single"/>
        <sz val="14"/>
        <rFont val="Arial Narrow"/>
        <family val="2"/>
      </rPr>
      <t xml:space="preserve">Lovely. </t>
    </r>
    <r>
      <rPr>
        <sz val="14"/>
        <rFont val="Arial Narrow"/>
        <family val="2"/>
      </rPr>
      <t>Lovely хитовый аромат от AlRehab. Нежный сливочный сладкий аромат цитрусовых и цветочных нот с легким перекрытием тона мускуса. Женственный, тонкий аромат.</t>
    </r>
  </si>
  <si>
    <r>
      <rPr>
        <b/>
        <u val="single"/>
        <sz val="14"/>
        <rFont val="Arial Narrow"/>
        <family val="2"/>
      </rPr>
      <t xml:space="preserve">No 1. </t>
    </r>
    <r>
      <rPr>
        <sz val="14"/>
        <rFont val="Arial Narrow"/>
        <family val="2"/>
      </rPr>
      <t>Легкий освежающий аромат с цитрусовыми и белым мускусом для мужчин. Легкий, свежий, поднимающий настроение - идеален для лета.</t>
    </r>
  </si>
  <si>
    <r>
      <rPr>
        <b/>
        <u val="single"/>
        <sz val="14"/>
        <rFont val="Arial Narrow"/>
        <family val="2"/>
      </rPr>
      <t xml:space="preserve">Red Rose. </t>
    </r>
    <r>
      <rPr>
        <sz val="14"/>
        <rFont val="Arial Narrow"/>
        <family val="2"/>
      </rPr>
      <t xml:space="preserve">Чудесные духи, романтичные, нежные, сладкие, благоухают ароматом роз и мягкой ванилью. Скромно и элегантно-сладковато. </t>
    </r>
  </si>
  <si>
    <r>
      <rPr>
        <b/>
        <u val="single"/>
        <sz val="14"/>
        <rFont val="Arial Narrow"/>
        <family val="2"/>
      </rPr>
      <t xml:space="preserve">Sabaya. </t>
    </r>
    <r>
      <rPr>
        <sz val="14"/>
        <rFont val="Arial Narrow"/>
        <family val="2"/>
      </rPr>
      <t xml:space="preserve">Sabaya - теплое цветочное начало аромата перетекает в освежающий аромат сочного цитруса с легкой благородной горчинкой пиона. </t>
    </r>
  </si>
  <si>
    <r>
      <rPr>
        <b/>
        <u val="single"/>
        <sz val="14"/>
        <rFont val="Arial Narrow"/>
        <family val="2"/>
      </rPr>
      <t xml:space="preserve">Secret Man. </t>
    </r>
    <r>
      <rPr>
        <sz val="14"/>
        <rFont val="Arial Narrow"/>
        <family val="2"/>
      </rPr>
      <t>Сладкий и древесный аромат с нотками цитрусовых. Очень восточный прохладный свежий аромат. Цитрусовый свежий аромат для молодых мужчин.</t>
    </r>
  </si>
  <si>
    <r>
      <rPr>
        <b/>
        <u val="single"/>
        <sz val="14"/>
        <rFont val="Arial Narrow"/>
        <family val="2"/>
      </rPr>
      <t>Soft.</t>
    </r>
    <r>
      <rPr>
        <sz val="14"/>
        <rFont val="Arial Narrow"/>
        <family val="2"/>
      </rPr>
      <t xml:space="preserve"> Soft доминирует нотами цитрусов, древесины, ванили, ветивера, белого мускуса, карамели, жасмина и орхидеи.</t>
    </r>
  </si>
  <si>
    <r>
      <rPr>
        <b/>
        <u val="single"/>
        <sz val="14"/>
        <rFont val="Arial Narrow"/>
        <family val="2"/>
      </rPr>
      <t xml:space="preserve">TUTYMUSK. </t>
    </r>
    <r>
      <rPr>
        <sz val="14"/>
        <rFont val="Arial Narrow"/>
        <family val="2"/>
      </rPr>
      <t>Чувственный, элегантный, женственный. Необычайно легкий летний аромат, который окутывает нежной сладостью белой лилии, земляники, сочной малины, и раскрывается новыми аккордами белого мускуса и легкой ванили.</t>
    </r>
  </si>
  <si>
    <r>
      <rPr>
        <b/>
        <u val="single"/>
        <sz val="14"/>
        <rFont val="Arial Narrow"/>
        <family val="2"/>
      </rPr>
      <t xml:space="preserve">Cherry Flower. </t>
    </r>
    <r>
      <rPr>
        <sz val="14"/>
        <rFont val="Arial Narrow"/>
        <family val="2"/>
      </rPr>
      <t>В основе нотки розы, пиона, и мимозы, а также мускусные и древесные акценты. Дополняют эту композицию нотки сочного мандарина и душистого бергамота.</t>
    </r>
  </si>
  <si>
    <r>
      <rPr>
        <b/>
        <u val="single"/>
        <sz val="14"/>
        <rFont val="Arial Narrow"/>
        <family val="2"/>
      </rPr>
      <t xml:space="preserve">Luzane. </t>
    </r>
    <r>
      <rPr>
        <sz val="14"/>
        <rFont val="Arial Narrow"/>
        <family val="2"/>
      </rPr>
      <t xml:space="preserve">Нежные духи с освежающим цветочно-мускусным ароматом. Мускус переплетается с нотами только что срезанной виноградной лозы и ароматами пиона и лилии. </t>
    </r>
  </si>
  <si>
    <r>
      <rPr>
        <b/>
        <u val="single"/>
        <sz val="14"/>
        <rFont val="Arial Narrow"/>
        <family val="2"/>
      </rPr>
      <t>Madinah</t>
    </r>
    <r>
      <rPr>
        <u val="single"/>
        <sz val="14"/>
        <rFont val="Arial Narrow"/>
        <family val="2"/>
      </rPr>
      <t xml:space="preserve">. </t>
    </r>
    <r>
      <rPr>
        <sz val="14"/>
        <rFont val="Arial Narrow"/>
        <family val="2"/>
      </rPr>
      <t>Сладкий и приятный аромат. Композиция аромата включает ноты: сандаловое дерево и белый мускус. Само масло очень густое - расход мизерный, аромат потрясающий, шлейфят, стойкие.</t>
    </r>
  </si>
  <si>
    <r>
      <rPr>
        <b/>
        <u val="single"/>
        <sz val="14"/>
        <rFont val="Arial Narrow"/>
        <family val="2"/>
      </rPr>
      <t xml:space="preserve">Of Course. </t>
    </r>
    <r>
      <rPr>
        <sz val="14"/>
        <rFont val="Arial Narrow"/>
        <family val="2"/>
      </rPr>
      <t>Аромат морской свежести с белым мускусом, можжевельником и ярким грейпфрутом.</t>
    </r>
  </si>
  <si>
    <r>
      <t xml:space="preserve">Sandra. </t>
    </r>
    <r>
      <rPr>
        <sz val="14"/>
        <rFont val="Arial Narrow"/>
        <family val="2"/>
      </rPr>
      <t xml:space="preserve">Парфюмерный шедевр от АльРехаб, хранящий тайны женской привлекательности. Фруктово-цветочное лакомство понравится тем представительницам прекрасного пола, кто обожает сладости и десерты. </t>
    </r>
  </si>
  <si>
    <r>
      <t xml:space="preserve">Silver. </t>
    </r>
    <r>
      <rPr>
        <sz val="14"/>
        <rFont val="Arial Narrow"/>
        <family val="2"/>
      </rPr>
      <t>Свежий аромат, начинается с цитрусовых нот, нежный, ненавязчивый. Любимые духи мужчин, свежие и не приторные, очень приятные, стойкие. Универсальный и освежающий аромат.</t>
    </r>
  </si>
  <si>
    <r>
      <rPr>
        <b/>
        <u val="single"/>
        <sz val="14"/>
        <rFont val="Arial Narrow"/>
        <family val="2"/>
      </rPr>
      <t xml:space="preserve">Sultan. </t>
    </r>
    <r>
      <rPr>
        <sz val="14"/>
        <rFont val="Arial Narrow"/>
        <family val="2"/>
      </rPr>
      <t xml:space="preserve">Прекрасный, теплый, насыщенный селективный аромат, состоящий из чувственных нот белого мускуса, уда и очаровательной розы Таифи. Подходит и мужчинам, и женщинам. </t>
    </r>
  </si>
  <si>
    <t>Аппарат для хиджамы (12 банок) (желтый)</t>
  </si>
  <si>
    <t>Аппарат для хиджамы (6 банок) (синий)</t>
  </si>
  <si>
    <t>Аппарат для хиджамы (12 банок) синий)</t>
  </si>
  <si>
    <t>Семена Расторопши 300г</t>
  </si>
  <si>
    <t>пласт.пакет</t>
  </si>
  <si>
    <t xml:space="preserve">Масло Кокоса 500 мл, </t>
  </si>
  <si>
    <t xml:space="preserve">Масло Кокоса 400 мл, </t>
  </si>
  <si>
    <t>Масло Кокоса 250 мл,</t>
  </si>
  <si>
    <t>Масло кокоса 100 мл</t>
  </si>
  <si>
    <t>Масло сладкого миндаля</t>
  </si>
  <si>
    <t>Масло арганы 30 мл</t>
  </si>
  <si>
    <t>Масло Жожоба, 30 мл</t>
  </si>
  <si>
    <t>Алоэ, 30 мл</t>
  </si>
  <si>
    <t>Масло кардамона, 30 мл</t>
  </si>
  <si>
    <t>Масло корицы, 30 мл</t>
  </si>
  <si>
    <t>Масло Хны, 30 мл</t>
  </si>
  <si>
    <t>Масло мятя, 100 мл</t>
  </si>
  <si>
    <t>Масло мяты, 40 мл</t>
  </si>
  <si>
    <t>Масло мяты, 30 мл</t>
  </si>
  <si>
    <t>Масло жасмина, 30 мл</t>
  </si>
  <si>
    <t>Ладан , 30 мл</t>
  </si>
  <si>
    <t>Пачули , 30 мл</t>
  </si>
  <si>
    <t>Сандал, 30 мл</t>
  </si>
  <si>
    <t>Масло лаврового листа, 30 мл</t>
  </si>
  <si>
    <t>Масло кумина (зиры), 30 мл</t>
  </si>
  <si>
    <t>Камфорное масло, 30 мл</t>
  </si>
  <si>
    <t>Масло розмарина, 30 мл</t>
  </si>
  <si>
    <t>Масло розмарина, 40 мл</t>
  </si>
  <si>
    <t>Масло сладкой фиалки, 30 мл</t>
  </si>
  <si>
    <t>Масло куркумы, 30 мл</t>
  </si>
  <si>
    <t>Масло эвкалипта, 40 мл</t>
  </si>
  <si>
    <t>Масло тыквенных семечек, 30 мл</t>
  </si>
  <si>
    <t>Масло чайного дерева, 30 мл</t>
  </si>
  <si>
    <t>Касторовое масло, 40 мл</t>
  </si>
  <si>
    <t>Масло зародышей пшеницы, 30 мл</t>
  </si>
  <si>
    <t>Масло Нима, 30 мл</t>
  </si>
  <si>
    <t>Масло абрикоса, 30 мл</t>
  </si>
  <si>
    <t>Масло люпина, 30 мл</t>
  </si>
  <si>
    <t>Масло горького миндаля, 30 мл</t>
  </si>
  <si>
    <t>Масло чеснока, 30 мл</t>
  </si>
  <si>
    <t>Масло Хельбы 500мл</t>
  </si>
  <si>
    <t>Масло Гар-Гира 500мл</t>
  </si>
  <si>
    <t>Масло Амлы с Миндалем 80мл</t>
  </si>
  <si>
    <t>Масло Амлы с Миндалем 175мл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</si>
</sst>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\ [$руб.-419];[Red]\-#,##0.0\ [$руб.-419]"/>
    <numFmt numFmtId="173" formatCode="0.000"/>
    <numFmt numFmtId="174" formatCode="0&quot;гр&quot;"/>
    <numFmt numFmtId="175" formatCode="0&quot;мл&quot;"/>
    <numFmt numFmtId="176" formatCode="\ #,##0.00&quot;    &quot;;\-#,##0.00&quot;    &quot;;&quot; -&quot;#&quot;    &quot;;@\ "/>
    <numFmt numFmtId="177" formatCode="\ #,##0.00\ ;&quot; (&quot;#,##0.00\);&quot; -&quot;#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\р\."/>
    <numFmt numFmtId="183" formatCode="0\г\р\."/>
    <numFmt numFmtId="184" formatCode="0.00\к\г"/>
    <numFmt numFmtId="185" formatCode="0\г"/>
  </numFmts>
  <fonts count="134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u val="single"/>
      <sz val="14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4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8"/>
      <color indexed="8"/>
      <name val="Arial Narrow"/>
      <family val="2"/>
    </font>
    <font>
      <b/>
      <u val="single"/>
      <sz val="12"/>
      <color indexed="17"/>
      <name val="Arial Narrow"/>
      <family val="2"/>
    </font>
    <font>
      <b/>
      <sz val="12"/>
      <color indexed="17"/>
      <name val="Arial Narrow"/>
      <family val="2"/>
    </font>
    <font>
      <b/>
      <u val="single"/>
      <sz val="14"/>
      <color indexed="17"/>
      <name val="Arial Narrow"/>
      <family val="2"/>
    </font>
    <font>
      <b/>
      <i/>
      <sz val="14"/>
      <color indexed="10"/>
      <name val="Arial Narrow"/>
      <family val="2"/>
    </font>
    <font>
      <b/>
      <sz val="14"/>
      <color indexed="60"/>
      <name val="Arial Narrow"/>
      <family val="2"/>
    </font>
    <font>
      <b/>
      <i/>
      <sz val="14"/>
      <color indexed="12"/>
      <name val="Arial Narrow"/>
      <family val="2"/>
    </font>
    <font>
      <b/>
      <i/>
      <sz val="14"/>
      <name val="Arial Narrow"/>
      <family val="2"/>
    </font>
    <font>
      <b/>
      <i/>
      <sz val="14"/>
      <color indexed="30"/>
      <name val="Arial Narrow"/>
      <family val="2"/>
    </font>
    <font>
      <b/>
      <sz val="14"/>
      <color indexed="12"/>
      <name val="Arial Narrow"/>
      <family val="2"/>
    </font>
    <font>
      <b/>
      <sz val="16"/>
      <color indexed="9"/>
      <name val="Arial Narrow"/>
      <family val="2"/>
    </font>
    <font>
      <u val="single"/>
      <sz val="14"/>
      <color indexed="8"/>
      <name val="Arial Narrow"/>
      <family val="2"/>
    </font>
    <font>
      <sz val="14"/>
      <color indexed="63"/>
      <name val="Arial Narrow"/>
      <family val="2"/>
    </font>
    <font>
      <b/>
      <sz val="14"/>
      <color indexed="16"/>
      <name val="Arial Narrow"/>
      <family val="2"/>
    </font>
    <font>
      <sz val="14"/>
      <color indexed="58"/>
      <name val="Arial Narrow"/>
      <family val="2"/>
    </font>
    <font>
      <sz val="14"/>
      <color indexed="16"/>
      <name val="Arial Narrow"/>
      <family val="2"/>
    </font>
    <font>
      <b/>
      <sz val="28"/>
      <color indexed="17"/>
      <name val="Frenchpress"/>
      <family val="3"/>
    </font>
    <font>
      <b/>
      <sz val="14"/>
      <color indexed="62"/>
      <name val="Arial Narrow"/>
      <family val="2"/>
    </font>
    <font>
      <b/>
      <sz val="36"/>
      <color indexed="53"/>
      <name val="Frenchpress"/>
      <family val="3"/>
    </font>
    <font>
      <b/>
      <sz val="14"/>
      <color indexed="53"/>
      <name val="Arial Narrow"/>
      <family val="2"/>
    </font>
    <font>
      <b/>
      <sz val="36"/>
      <color indexed="19"/>
      <name val="Frenchpress"/>
      <family val="3"/>
    </font>
    <font>
      <b/>
      <sz val="14"/>
      <color indexed="19"/>
      <name val="Arial Narrow"/>
      <family val="2"/>
    </font>
    <font>
      <sz val="14"/>
      <color indexed="19"/>
      <name val="Arial Narrow"/>
      <family val="2"/>
    </font>
    <font>
      <b/>
      <sz val="28"/>
      <color indexed="19"/>
      <name val="Frenchpress"/>
      <family val="3"/>
    </font>
    <font>
      <b/>
      <sz val="26"/>
      <color indexed="19"/>
      <name val="Frenchpress"/>
      <family val="3"/>
    </font>
    <font>
      <b/>
      <sz val="28"/>
      <color indexed="57"/>
      <name val="Frenchpress"/>
      <family val="3"/>
    </font>
    <font>
      <b/>
      <sz val="14"/>
      <color indexed="57"/>
      <name val="Arial Narrow"/>
      <family val="2"/>
    </font>
    <font>
      <sz val="14"/>
      <color indexed="57"/>
      <name val="Arial Narrow"/>
      <family val="2"/>
    </font>
    <font>
      <b/>
      <sz val="36"/>
      <color indexed="57"/>
      <name val="Frenchpress"/>
      <family val="3"/>
    </font>
    <font>
      <b/>
      <sz val="26"/>
      <color indexed="57"/>
      <name val="Frenchpress"/>
      <family val="3"/>
    </font>
    <font>
      <b/>
      <sz val="26"/>
      <color indexed="59"/>
      <name val="Frenchpress"/>
      <family val="3"/>
    </font>
    <font>
      <b/>
      <sz val="14"/>
      <color indexed="59"/>
      <name val="Arial Narrow"/>
      <family val="2"/>
    </font>
    <font>
      <sz val="14"/>
      <color indexed="59"/>
      <name val="Arial Narrow"/>
      <family val="2"/>
    </font>
    <font>
      <b/>
      <sz val="36"/>
      <color indexed="59"/>
      <name val="Frenchpress"/>
      <family val="3"/>
    </font>
    <font>
      <sz val="14"/>
      <color indexed="12"/>
      <name val="Arial Narrow"/>
      <family val="2"/>
    </font>
    <font>
      <b/>
      <sz val="28"/>
      <color indexed="59"/>
      <name val="Frenchpress"/>
      <family val="3"/>
    </font>
    <font>
      <u val="single"/>
      <sz val="14"/>
      <color indexed="12"/>
      <name val="Arial Narrow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Georgia"/>
      <family val="1"/>
    </font>
    <font>
      <u val="single"/>
      <sz val="8"/>
      <color indexed="9"/>
      <name val="Georgia"/>
      <family val="1"/>
    </font>
    <font>
      <sz val="8"/>
      <color indexed="9"/>
      <name val="Georgia"/>
      <family val="1"/>
    </font>
    <font>
      <sz val="9"/>
      <color indexed="9"/>
      <name val="Georgia"/>
      <family val="1"/>
    </font>
    <font>
      <sz val="9"/>
      <color indexed="8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color indexed="8"/>
      <name val="Arial Narrow"/>
      <family val="2"/>
    </font>
    <font>
      <b/>
      <u val="single"/>
      <sz val="12"/>
      <color indexed="49"/>
      <name val="Arial Narrow"/>
      <family val="2"/>
    </font>
    <font>
      <b/>
      <sz val="16"/>
      <color indexed="16"/>
      <name val="Arial Narrow"/>
      <family val="2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14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b/>
      <sz val="28"/>
      <color indexed="49"/>
      <name val="Frenchpress"/>
      <family val="3"/>
    </font>
    <font>
      <b/>
      <sz val="16"/>
      <color indexed="10"/>
      <name val="Arial"/>
      <family val="2"/>
    </font>
    <font>
      <sz val="9"/>
      <color indexed="8"/>
      <name val="Georgia"/>
      <family val="1"/>
    </font>
    <font>
      <b/>
      <sz val="16"/>
      <color indexed="10"/>
      <name val="Arial Narrow"/>
      <family val="2"/>
    </font>
    <font>
      <b/>
      <sz val="16"/>
      <color indexed="13"/>
      <name val="Arial Narrow"/>
      <family val="2"/>
    </font>
    <font>
      <b/>
      <sz val="15"/>
      <color indexed="13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rgb="FFC00000"/>
      <name val="Arial Narrow"/>
      <family val="2"/>
    </font>
    <font>
      <b/>
      <sz val="28"/>
      <color theme="4" tint="-0.24997000396251678"/>
      <name val="Frenchpress"/>
      <family val="3"/>
    </font>
    <font>
      <b/>
      <sz val="28"/>
      <color theme="9" tint="-0.24997000396251678"/>
      <name val="Frenchpress"/>
      <family val="3"/>
    </font>
    <font>
      <b/>
      <sz val="16"/>
      <color rgb="FFFF0000"/>
      <name val="Arial"/>
      <family val="2"/>
    </font>
    <font>
      <b/>
      <sz val="14"/>
      <color rgb="FF000000"/>
      <name val="Arial Narrow"/>
      <family val="2"/>
    </font>
    <font>
      <b/>
      <sz val="28"/>
      <color theme="9" tint="-0.4999699890613556"/>
      <name val="Frenchpress"/>
      <family val="3"/>
    </font>
    <font>
      <sz val="9"/>
      <color theme="1"/>
      <name val="Georgia"/>
      <family val="1"/>
    </font>
    <font>
      <b/>
      <sz val="16"/>
      <color rgb="FFFF0000"/>
      <name val="Arial Narrow"/>
      <family val="2"/>
    </font>
    <font>
      <b/>
      <sz val="16"/>
      <color rgb="FFFFFF00"/>
      <name val="Arial Narrow"/>
      <family val="2"/>
    </font>
    <font>
      <b/>
      <sz val="15"/>
      <color rgb="FFFFFF00"/>
      <name val="Arial Narrow"/>
      <family val="2"/>
    </font>
    <font>
      <b/>
      <sz val="16"/>
      <color theme="0"/>
      <name val="Arial Narrow"/>
      <family val="2"/>
    </font>
    <font>
      <b/>
      <sz val="12"/>
      <color theme="1"/>
      <name val="Arial Narrow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2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3" fillId="0" borderId="0">
      <alignment/>
      <protection/>
    </xf>
    <xf numFmtId="0" fontId="10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00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177" fontId="2" fillId="0" borderId="0">
      <alignment/>
      <protection/>
    </xf>
    <xf numFmtId="169" fontId="0" fillId="0" borderId="0" applyFill="0" applyBorder="0" applyAlignment="0" applyProtection="0"/>
    <xf numFmtId="0" fontId="11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33" applyFont="1" applyBorder="1" applyAlignment="1">
      <alignment vertical="center" wrapText="1"/>
      <protection/>
    </xf>
    <xf numFmtId="0" fontId="7" fillId="0" borderId="0" xfId="33" applyFont="1" applyAlignment="1">
      <alignment horizontal="left"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8" fillId="0" borderId="0" xfId="33" applyFont="1" applyFill="1">
      <alignment/>
      <protection/>
    </xf>
    <xf numFmtId="0" fontId="8" fillId="0" borderId="0" xfId="3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20" fillId="0" borderId="0" xfId="33" applyFont="1" applyBorder="1" applyAlignment="1">
      <alignment horizontal="center" vertical="center" wrapText="1"/>
      <protection/>
    </xf>
    <xf numFmtId="0" fontId="17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/>
      <protection/>
    </xf>
    <xf numFmtId="0" fontId="18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0" fontId="5" fillId="0" borderId="0" xfId="0" applyFont="1" applyAlignment="1">
      <alignment vertical="center" textRotation="255"/>
    </xf>
    <xf numFmtId="0" fontId="20" fillId="0" borderId="10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/>
      <protection/>
    </xf>
    <xf numFmtId="0" fontId="18" fillId="0" borderId="10" xfId="33" applyFont="1" applyBorder="1" applyAlignment="1">
      <alignment vertical="center"/>
      <protection/>
    </xf>
    <xf numFmtId="0" fontId="15" fillId="0" borderId="10" xfId="33" applyFont="1" applyBorder="1" applyAlignment="1">
      <alignment vertical="center"/>
      <protection/>
    </xf>
    <xf numFmtId="0" fontId="19" fillId="0" borderId="10" xfId="33" applyFont="1" applyBorder="1" applyAlignment="1">
      <alignment vertical="center"/>
      <protection/>
    </xf>
    <xf numFmtId="0" fontId="21" fillId="33" borderId="10" xfId="33" applyFont="1" applyFill="1" applyBorder="1" applyAlignment="1">
      <alignment horizontal="center" vertical="center" wrapText="1"/>
      <protection/>
    </xf>
    <xf numFmtId="0" fontId="22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textRotation="255"/>
    </xf>
    <xf numFmtId="0" fontId="23" fillId="33" borderId="1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vertical="center" wrapText="1"/>
      <protection/>
    </xf>
    <xf numFmtId="0" fontId="119" fillId="34" borderId="11" xfId="33" applyFont="1" applyFill="1" applyBorder="1" applyAlignment="1">
      <alignment vertical="center" wrapText="1"/>
      <protection/>
    </xf>
    <xf numFmtId="0" fontId="31" fillId="34" borderId="11" xfId="33" applyFont="1" applyFill="1" applyBorder="1" applyAlignment="1">
      <alignment horizontal="center" vertical="center" wrapText="1"/>
      <protection/>
    </xf>
    <xf numFmtId="0" fontId="6" fillId="34" borderId="11" xfId="33" applyFont="1" applyFill="1" applyBorder="1" applyAlignment="1">
      <alignment horizontal="center" vertical="center" wrapText="1"/>
      <protection/>
    </xf>
    <xf numFmtId="0" fontId="120" fillId="34" borderId="11" xfId="33" applyFont="1" applyFill="1" applyBorder="1" applyAlignment="1">
      <alignment horizontal="center" vertical="center"/>
      <protection/>
    </xf>
    <xf numFmtId="1" fontId="11" fillId="34" borderId="11" xfId="33" applyNumberFormat="1" applyFont="1" applyFill="1" applyBorder="1" applyAlignment="1">
      <alignment horizontal="center" vertical="center"/>
      <protection/>
    </xf>
    <xf numFmtId="182" fontId="121" fillId="35" borderId="11" xfId="33" applyNumberFormat="1" applyFont="1" applyFill="1" applyBorder="1" applyAlignment="1">
      <alignment horizontal="center" vertical="center"/>
      <protection/>
    </xf>
    <xf numFmtId="183" fontId="11" fillId="0" borderId="11" xfId="0" applyNumberFormat="1" applyFont="1" applyBorder="1" applyAlignment="1">
      <alignment horizontal="center" vertical="center"/>
    </xf>
    <xf numFmtId="0" fontId="119" fillId="36" borderId="11" xfId="33" applyFont="1" applyFill="1" applyBorder="1" applyAlignment="1">
      <alignment vertical="center" wrapText="1"/>
      <protection/>
    </xf>
    <xf numFmtId="0" fontId="119" fillId="31" borderId="11" xfId="43" applyFont="1" applyFill="1" applyBorder="1">
      <alignment/>
      <protection/>
    </xf>
    <xf numFmtId="0" fontId="11" fillId="34" borderId="11" xfId="0" applyFont="1" applyFill="1" applyBorder="1" applyAlignment="1">
      <alignment horizontal="center" vertical="center"/>
    </xf>
    <xf numFmtId="0" fontId="119" fillId="36" borderId="11" xfId="33" applyFont="1" applyFill="1" applyBorder="1" applyAlignment="1">
      <alignment horizontal="left" vertical="center" wrapText="1"/>
      <protection/>
    </xf>
    <xf numFmtId="0" fontId="122" fillId="37" borderId="12" xfId="33" applyFont="1" applyFill="1" applyBorder="1" applyAlignment="1">
      <alignment horizontal="center" vertical="center" wrapText="1"/>
      <protection/>
    </xf>
    <xf numFmtId="183" fontId="32" fillId="37" borderId="13" xfId="33" applyNumberFormat="1" applyFont="1" applyFill="1" applyBorder="1" applyAlignment="1">
      <alignment vertical="center" wrapText="1"/>
      <protection/>
    </xf>
    <xf numFmtId="183" fontId="120" fillId="37" borderId="13" xfId="33" applyNumberFormat="1" applyFont="1" applyFill="1" applyBorder="1" applyAlignment="1">
      <alignment vertical="center" wrapText="1"/>
      <protection/>
    </xf>
    <xf numFmtId="182" fontId="121" fillId="37" borderId="13" xfId="33" applyNumberFormat="1" applyFont="1" applyFill="1" applyBorder="1" applyAlignment="1">
      <alignment horizontal="center" vertical="center"/>
      <protection/>
    </xf>
    <xf numFmtId="183" fontId="11" fillId="38" borderId="14" xfId="0" applyNumberFormat="1" applyFont="1" applyFill="1" applyBorder="1" applyAlignment="1">
      <alignment horizontal="center" vertical="center"/>
    </xf>
    <xf numFmtId="173" fontId="4" fillId="34" borderId="11" xfId="43" applyNumberFormat="1" applyFont="1" applyFill="1" applyBorder="1" applyAlignment="1" applyProtection="1">
      <alignment horizontal="left" vertical="center" wrapText="1"/>
      <protection/>
    </xf>
    <xf numFmtId="0" fontId="12" fillId="34" borderId="11" xfId="33" applyNumberFormat="1" applyFont="1" applyFill="1" applyBorder="1" applyAlignment="1">
      <alignment horizontal="center" vertical="center"/>
      <protection/>
    </xf>
    <xf numFmtId="0" fontId="14" fillId="34" borderId="11" xfId="33" applyFont="1" applyFill="1" applyBorder="1" applyAlignment="1">
      <alignment horizontal="left" vertical="center" wrapText="1"/>
      <protection/>
    </xf>
    <xf numFmtId="0" fontId="4" fillId="34" borderId="11" xfId="43" applyNumberFormat="1" applyFont="1" applyFill="1" applyBorder="1" applyAlignment="1" applyProtection="1">
      <alignment horizontal="left" vertical="center" wrapText="1"/>
      <protection/>
    </xf>
    <xf numFmtId="0" fontId="119" fillId="39" borderId="11" xfId="33" applyFont="1" applyFill="1" applyBorder="1" applyAlignment="1">
      <alignment horizontal="left" vertical="center" wrapText="1"/>
      <protection/>
    </xf>
    <xf numFmtId="0" fontId="123" fillId="37" borderId="12" xfId="33" applyFont="1" applyFill="1" applyBorder="1" applyAlignment="1">
      <alignment horizontal="center" vertical="center" wrapText="1"/>
      <protection/>
    </xf>
    <xf numFmtId="183" fontId="33" fillId="37" borderId="13" xfId="33" applyNumberFormat="1" applyFont="1" applyFill="1" applyBorder="1" applyAlignment="1">
      <alignment horizontal="center" vertical="center" wrapText="1"/>
      <protection/>
    </xf>
    <xf numFmtId="0" fontId="33" fillId="37" borderId="13" xfId="33" applyFont="1" applyFill="1" applyBorder="1" applyAlignment="1">
      <alignment horizontal="center" vertical="center" wrapText="1"/>
      <protection/>
    </xf>
    <xf numFmtId="0" fontId="34" fillId="37" borderId="13" xfId="33" applyFont="1" applyFill="1" applyBorder="1" applyAlignment="1">
      <alignment horizontal="center" vertical="center" wrapText="1"/>
      <protection/>
    </xf>
    <xf numFmtId="0" fontId="120" fillId="37" borderId="13" xfId="33" applyFont="1" applyFill="1" applyBorder="1" applyAlignment="1">
      <alignment horizontal="center" vertical="center" wrapText="1"/>
      <protection/>
    </xf>
    <xf numFmtId="0" fontId="34" fillId="37" borderId="13" xfId="33" applyFont="1" applyFill="1" applyBorder="1" applyAlignment="1">
      <alignment horizontal="justify" vertical="center" wrapText="1"/>
      <protection/>
    </xf>
    <xf numFmtId="0" fontId="4" fillId="34" borderId="11" xfId="33" applyFont="1" applyFill="1" applyBorder="1" applyAlignment="1">
      <alignment vertical="center" wrapText="1"/>
      <protection/>
    </xf>
    <xf numFmtId="183" fontId="6" fillId="34" borderId="11" xfId="33" applyNumberFormat="1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wrapText="1"/>
    </xf>
    <xf numFmtId="0" fontId="35" fillId="37" borderId="13" xfId="33" applyFont="1" applyFill="1" applyBorder="1" applyAlignment="1">
      <alignment horizontal="center" vertical="center" wrapText="1"/>
      <protection/>
    </xf>
    <xf numFmtId="183" fontId="11" fillId="38" borderId="15" xfId="0" applyNumberFormat="1" applyFont="1" applyFill="1" applyBorder="1" applyAlignment="1">
      <alignment horizontal="center" vertical="center"/>
    </xf>
    <xf numFmtId="0" fontId="4" fillId="40" borderId="11" xfId="33" applyFont="1" applyFill="1" applyBorder="1" applyAlignment="1">
      <alignment horizontal="left" vertical="center" wrapText="1"/>
      <protection/>
    </xf>
    <xf numFmtId="0" fontId="6" fillId="40" borderId="11" xfId="33" applyFont="1" applyFill="1" applyBorder="1" applyAlignment="1">
      <alignment horizontal="center" vertical="center" wrapText="1"/>
      <protection/>
    </xf>
    <xf numFmtId="0" fontId="120" fillId="34" borderId="11" xfId="33" applyFont="1" applyFill="1" applyBorder="1" applyAlignment="1">
      <alignment horizontal="center" vertical="center" wrapText="1"/>
      <protection/>
    </xf>
    <xf numFmtId="182" fontId="121" fillId="35" borderId="12" xfId="33" applyNumberFormat="1" applyFont="1" applyFill="1" applyBorder="1" applyAlignment="1">
      <alignment horizontal="center" vertical="center"/>
      <protection/>
    </xf>
    <xf numFmtId="173" fontId="4" fillId="36" borderId="11" xfId="43" applyNumberFormat="1" applyFont="1" applyFill="1" applyBorder="1" applyAlignment="1" applyProtection="1">
      <alignment horizontal="left" vertical="center" wrapText="1"/>
      <protection/>
    </xf>
    <xf numFmtId="174" fontId="11" fillId="36" borderId="11" xfId="43" applyNumberFormat="1" applyFont="1" applyFill="1" applyBorder="1" applyAlignment="1" applyProtection="1">
      <alignment horizontal="center" vertical="center" wrapText="1"/>
      <protection/>
    </xf>
    <xf numFmtId="0" fontId="6" fillId="36" borderId="11" xfId="33" applyFont="1" applyFill="1" applyBorder="1" applyAlignment="1">
      <alignment horizontal="center" vertical="center" wrapText="1"/>
      <protection/>
    </xf>
    <xf numFmtId="0" fontId="14" fillId="36" borderId="11" xfId="33" applyFont="1" applyFill="1" applyBorder="1" applyAlignment="1">
      <alignment horizontal="left" vertical="center" wrapText="1"/>
      <protection/>
    </xf>
    <xf numFmtId="175" fontId="11" fillId="36" borderId="11" xfId="33" applyNumberFormat="1" applyFont="1" applyFill="1" applyBorder="1" applyAlignment="1">
      <alignment horizontal="center" vertical="center"/>
      <protection/>
    </xf>
    <xf numFmtId="0" fontId="11" fillId="36" borderId="11" xfId="33" applyFont="1" applyFill="1" applyBorder="1" applyAlignment="1">
      <alignment horizontal="center" vertical="center" wrapText="1"/>
      <protection/>
    </xf>
    <xf numFmtId="0" fontId="119" fillId="39" borderId="11" xfId="33" applyFont="1" applyFill="1" applyBorder="1" applyAlignment="1">
      <alignment vertical="center" wrapText="1"/>
      <protection/>
    </xf>
    <xf numFmtId="0" fontId="6" fillId="36" borderId="11" xfId="33" applyNumberFormat="1" applyFont="1" applyFill="1" applyBorder="1" applyAlignment="1">
      <alignment horizontal="center" vertical="center"/>
      <protection/>
    </xf>
    <xf numFmtId="0" fontId="11" fillId="36" borderId="11" xfId="33" applyFont="1" applyFill="1" applyBorder="1" applyAlignment="1">
      <alignment horizontal="center" vertical="center"/>
      <protection/>
    </xf>
    <xf numFmtId="0" fontId="36" fillId="37" borderId="12" xfId="33" applyFont="1" applyFill="1" applyBorder="1" applyAlignment="1">
      <alignment horizontal="center" vertical="center" wrapText="1"/>
      <protection/>
    </xf>
    <xf numFmtId="183" fontId="33" fillId="37" borderId="13" xfId="33" applyNumberFormat="1" applyFont="1" applyFill="1" applyBorder="1" applyAlignment="1">
      <alignment vertical="center" wrapText="1"/>
      <protection/>
    </xf>
    <xf numFmtId="183" fontId="35" fillId="37" borderId="13" xfId="33" applyNumberFormat="1" applyFont="1" applyFill="1" applyBorder="1" applyAlignment="1">
      <alignment vertical="center" wrapText="1"/>
      <protection/>
    </xf>
    <xf numFmtId="183" fontId="11" fillId="38" borderId="16" xfId="0" applyNumberFormat="1" applyFont="1" applyFill="1" applyBorder="1" applyAlignment="1">
      <alignment horizontal="center" vertical="center"/>
    </xf>
    <xf numFmtId="173" fontId="119" fillId="34" borderId="11" xfId="43" applyNumberFormat="1" applyFont="1" applyFill="1" applyBorder="1" applyAlignment="1" applyProtection="1">
      <alignment horizontal="left" vertical="center" wrapText="1"/>
      <protection/>
    </xf>
    <xf numFmtId="176" fontId="120" fillId="34" borderId="11" xfId="33" applyNumberFormat="1" applyFont="1" applyFill="1" applyBorder="1" applyAlignment="1">
      <alignment horizontal="center" vertical="center" wrapText="1"/>
      <protection/>
    </xf>
    <xf numFmtId="1" fontId="11" fillId="34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17" fontId="120" fillId="31" borderId="11" xfId="55" applyNumberFormat="1" applyFont="1" applyFill="1" applyBorder="1" applyAlignment="1">
      <alignment horizontal="center" vertical="center" wrapText="1"/>
      <protection/>
    </xf>
    <xf numFmtId="1" fontId="11" fillId="36" borderId="11" xfId="0" applyNumberFormat="1" applyFont="1" applyFill="1" applyBorder="1" applyAlignment="1">
      <alignment horizontal="center" vertical="center"/>
    </xf>
    <xf numFmtId="183" fontId="11" fillId="34" borderId="11" xfId="33" applyNumberFormat="1" applyFont="1" applyFill="1" applyBorder="1" applyAlignment="1">
      <alignment horizontal="center" vertical="center"/>
      <protection/>
    </xf>
    <xf numFmtId="0" fontId="119" fillId="31" borderId="11" xfId="55" applyFont="1" applyFill="1" applyBorder="1" applyAlignment="1">
      <alignment horizontal="left" vertical="center"/>
      <protection/>
    </xf>
    <xf numFmtId="0" fontId="14" fillId="34" borderId="11" xfId="0" applyFont="1" applyFill="1" applyBorder="1" applyAlignment="1">
      <alignment vertical="center"/>
    </xf>
    <xf numFmtId="0" fontId="14" fillId="34" borderId="11" xfId="57" applyFont="1" applyFill="1" applyBorder="1" applyAlignment="1">
      <alignment horizontal="left" vertical="center" wrapText="1"/>
      <protection/>
    </xf>
    <xf numFmtId="0" fontId="122" fillId="37" borderId="17" xfId="33" applyFont="1" applyFill="1" applyBorder="1" applyAlignment="1">
      <alignment horizontal="center" vertical="center" wrapText="1"/>
      <protection/>
    </xf>
    <xf numFmtId="183" fontId="37" fillId="33" borderId="18" xfId="33" applyNumberFormat="1" applyFont="1" applyFill="1" applyBorder="1" applyAlignment="1">
      <alignment vertical="center" wrapText="1"/>
      <protection/>
    </xf>
    <xf numFmtId="183" fontId="37" fillId="33" borderId="0" xfId="33" applyNumberFormat="1" applyFont="1" applyFill="1" applyBorder="1" applyAlignment="1">
      <alignment vertical="center" wrapText="1"/>
      <protection/>
    </xf>
    <xf numFmtId="183" fontId="120" fillId="33" borderId="0" xfId="33" applyNumberFormat="1" applyFont="1" applyFill="1" applyBorder="1" applyAlignment="1">
      <alignment vertical="center" wrapText="1"/>
      <protection/>
    </xf>
    <xf numFmtId="182" fontId="121" fillId="33" borderId="0" xfId="33" applyNumberFormat="1" applyFont="1" applyFill="1" applyBorder="1" applyAlignment="1">
      <alignment vertical="center" wrapText="1"/>
      <protection/>
    </xf>
    <xf numFmtId="183" fontId="37" fillId="33" borderId="19" xfId="33" applyNumberFormat="1" applyFont="1" applyFill="1" applyBorder="1" applyAlignment="1">
      <alignment vertical="center" wrapText="1"/>
      <protection/>
    </xf>
    <xf numFmtId="0" fontId="38" fillId="37" borderId="12" xfId="33" applyFont="1" applyFill="1" applyBorder="1" applyAlignment="1">
      <alignment horizontal="center" vertical="center" wrapText="1"/>
      <protection/>
    </xf>
    <xf numFmtId="183" fontId="39" fillId="37" borderId="13" xfId="33" applyNumberFormat="1" applyFont="1" applyFill="1" applyBorder="1" applyAlignment="1">
      <alignment vertical="center" wrapText="1"/>
      <protection/>
    </xf>
    <xf numFmtId="1" fontId="124" fillId="34" borderId="11" xfId="33" applyNumberFormat="1" applyFont="1" applyFill="1" applyBorder="1" applyAlignment="1">
      <alignment horizontal="center" vertical="center" wrapText="1"/>
      <protection/>
    </xf>
    <xf numFmtId="1" fontId="6" fillId="34" borderId="11" xfId="33" applyNumberFormat="1" applyFont="1" applyFill="1" applyBorder="1" applyAlignment="1">
      <alignment horizontal="center" vertical="center"/>
      <protection/>
    </xf>
    <xf numFmtId="183" fontId="6" fillId="34" borderId="11" xfId="33" applyNumberFormat="1" applyFont="1" applyFill="1" applyBorder="1" applyAlignment="1">
      <alignment horizontal="center" vertical="center"/>
      <protection/>
    </xf>
    <xf numFmtId="0" fontId="40" fillId="37" borderId="12" xfId="33" applyFont="1" applyFill="1" applyBorder="1" applyAlignment="1">
      <alignment horizontal="center" vertical="center" wrapText="1"/>
      <protection/>
    </xf>
    <xf numFmtId="183" fontId="41" fillId="37" borderId="13" xfId="33" applyNumberFormat="1" applyFont="1" applyFill="1" applyBorder="1" applyAlignment="1">
      <alignment horizontal="center" vertical="center" wrapText="1"/>
      <protection/>
    </xf>
    <xf numFmtId="0" fontId="41" fillId="37" borderId="13" xfId="33" applyFont="1" applyFill="1" applyBorder="1" applyAlignment="1">
      <alignment horizontal="center" vertical="center" wrapText="1"/>
      <protection/>
    </xf>
    <xf numFmtId="0" fontId="42" fillId="37" borderId="13" xfId="33" applyFont="1" applyFill="1" applyBorder="1" applyAlignment="1">
      <alignment horizontal="center" vertical="center" wrapText="1"/>
      <protection/>
    </xf>
    <xf numFmtId="0" fontId="43" fillId="37" borderId="12" xfId="33" applyFont="1" applyFill="1" applyBorder="1" applyAlignment="1">
      <alignment horizontal="center" vertical="center" wrapText="1"/>
      <protection/>
    </xf>
    <xf numFmtId="0" fontId="11" fillId="34" borderId="11" xfId="33" applyFont="1" applyFill="1" applyBorder="1" applyAlignment="1">
      <alignment horizontal="left" vertical="center" wrapText="1"/>
      <protection/>
    </xf>
    <xf numFmtId="0" fontId="44" fillId="37" borderId="12" xfId="33" applyFont="1" applyFill="1" applyBorder="1" applyAlignment="1">
      <alignment horizontal="center" vertical="center" wrapText="1"/>
      <protection/>
    </xf>
    <xf numFmtId="0" fontId="125" fillId="39" borderId="11" xfId="33" applyFont="1" applyFill="1" applyBorder="1" applyAlignment="1">
      <alignment vertical="center" wrapText="1"/>
      <protection/>
    </xf>
    <xf numFmtId="1" fontId="120" fillId="31" borderId="11" xfId="33" applyNumberFormat="1" applyFont="1" applyFill="1" applyBorder="1" applyAlignment="1">
      <alignment horizontal="center" vertical="center"/>
      <protection/>
    </xf>
    <xf numFmtId="173" fontId="6" fillId="31" borderId="11" xfId="33" applyNumberFormat="1" applyFont="1" applyFill="1" applyBorder="1" applyAlignment="1">
      <alignment horizontal="center" vertical="center"/>
      <protection/>
    </xf>
    <xf numFmtId="176" fontId="120" fillId="36" borderId="11" xfId="33" applyNumberFormat="1" applyFont="1" applyFill="1" applyBorder="1" applyAlignment="1">
      <alignment horizontal="center" vertical="center" wrapText="1"/>
      <protection/>
    </xf>
    <xf numFmtId="183" fontId="11" fillId="34" borderId="11" xfId="33" applyNumberFormat="1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183" fontId="46" fillId="33" borderId="13" xfId="33" applyNumberFormat="1" applyFont="1" applyFill="1" applyBorder="1" applyAlignment="1">
      <alignment horizontal="center" vertical="center" wrapText="1"/>
      <protection/>
    </xf>
    <xf numFmtId="0" fontId="46" fillId="33" borderId="13" xfId="33" applyFont="1" applyFill="1" applyBorder="1" applyAlignment="1">
      <alignment horizontal="center" vertical="center" wrapText="1"/>
      <protection/>
    </xf>
    <xf numFmtId="0" fontId="120" fillId="33" borderId="13" xfId="33" applyFont="1" applyFill="1" applyBorder="1" applyAlignment="1">
      <alignment horizontal="center" vertical="center" wrapText="1"/>
      <protection/>
    </xf>
    <xf numFmtId="0" fontId="47" fillId="33" borderId="13" xfId="33" applyFont="1" applyFill="1" applyBorder="1" applyAlignment="1">
      <alignment horizontal="center" vertical="center" wrapText="1"/>
      <protection/>
    </xf>
    <xf numFmtId="182" fontId="121" fillId="33" borderId="13" xfId="33" applyNumberFormat="1" applyFont="1" applyFill="1" applyBorder="1" applyAlignment="1">
      <alignment horizontal="center" vertical="center"/>
      <protection/>
    </xf>
    <xf numFmtId="183" fontId="11" fillId="0" borderId="14" xfId="0" applyNumberFormat="1" applyFont="1" applyBorder="1" applyAlignment="1">
      <alignment horizontal="center" vertical="center"/>
    </xf>
    <xf numFmtId="0" fontId="48" fillId="33" borderId="12" xfId="33" applyFont="1" applyFill="1" applyBorder="1" applyAlignment="1">
      <alignment horizontal="center" vertical="center" wrapText="1"/>
      <protection/>
    </xf>
    <xf numFmtId="0" fontId="4" fillId="34" borderId="11" xfId="33" applyFont="1" applyFill="1" applyBorder="1" applyAlignment="1">
      <alignment horizontal="left" vertical="center" wrapText="1"/>
      <protection/>
    </xf>
    <xf numFmtId="173" fontId="14" fillId="34" borderId="11" xfId="33" applyNumberFormat="1" applyFont="1" applyFill="1" applyBorder="1" applyAlignment="1">
      <alignment horizontal="left" vertical="center" wrapText="1"/>
      <protection/>
    </xf>
    <xf numFmtId="0" fontId="14" fillId="34" borderId="11" xfId="33" applyFont="1" applyFill="1" applyBorder="1" applyAlignment="1">
      <alignment vertical="center" wrapText="1"/>
      <protection/>
    </xf>
    <xf numFmtId="0" fontId="14" fillId="34" borderId="20" xfId="33" applyFont="1" applyFill="1" applyBorder="1" applyAlignment="1">
      <alignment horizontal="left" vertical="center" wrapText="1"/>
      <protection/>
    </xf>
    <xf numFmtId="1" fontId="31" fillId="34" borderId="21" xfId="33" applyNumberFormat="1" applyFont="1" applyFill="1" applyBorder="1" applyAlignment="1">
      <alignment horizontal="center" vertical="center"/>
      <protection/>
    </xf>
    <xf numFmtId="0" fontId="45" fillId="37" borderId="22" xfId="33" applyFont="1" applyFill="1" applyBorder="1" applyAlignment="1">
      <alignment horizontal="center" vertical="center" wrapText="1"/>
      <protection/>
    </xf>
    <xf numFmtId="183" fontId="46" fillId="37" borderId="23" xfId="33" applyNumberFormat="1" applyFont="1" applyFill="1" applyBorder="1" applyAlignment="1">
      <alignment horizontal="center" vertical="center" wrapText="1"/>
      <protection/>
    </xf>
    <xf numFmtId="0" fontId="46" fillId="37" borderId="23" xfId="33" applyFont="1" applyFill="1" applyBorder="1" applyAlignment="1">
      <alignment horizontal="center" vertical="center" wrapText="1"/>
      <protection/>
    </xf>
    <xf numFmtId="0" fontId="120" fillId="37" borderId="23" xfId="33" applyFont="1" applyFill="1" applyBorder="1" applyAlignment="1">
      <alignment horizontal="center" vertical="center" wrapText="1"/>
      <protection/>
    </xf>
    <xf numFmtId="0" fontId="47" fillId="37" borderId="23" xfId="33" applyFont="1" applyFill="1" applyBorder="1" applyAlignment="1">
      <alignment horizontal="center" vertical="center" wrapText="1"/>
      <protection/>
    </xf>
    <xf numFmtId="182" fontId="121" fillId="37" borderId="23" xfId="33" applyNumberFormat="1" applyFont="1" applyFill="1" applyBorder="1" applyAlignment="1">
      <alignment horizontal="center" vertical="center"/>
      <protection/>
    </xf>
    <xf numFmtId="0" fontId="14" fillId="34" borderId="11" xfId="56" applyFont="1" applyFill="1" applyBorder="1" applyAlignment="1">
      <alignment horizontal="left" vertical="center" wrapText="1"/>
      <protection/>
    </xf>
    <xf numFmtId="0" fontId="14" fillId="34" borderId="11" xfId="33" applyFont="1" applyFill="1" applyBorder="1" applyAlignment="1">
      <alignment horizontal="left" vertical="center"/>
      <protection/>
    </xf>
    <xf numFmtId="0" fontId="48" fillId="33" borderId="24" xfId="33" applyFont="1" applyFill="1" applyBorder="1" applyAlignment="1">
      <alignment horizontal="center" vertical="center" wrapText="1"/>
      <protection/>
    </xf>
    <xf numFmtId="183" fontId="46" fillId="33" borderId="0" xfId="33" applyNumberFormat="1" applyFont="1" applyFill="1" applyBorder="1" applyAlignment="1">
      <alignment horizontal="center" vertical="center" wrapText="1"/>
      <protection/>
    </xf>
    <xf numFmtId="0" fontId="46" fillId="33" borderId="0" xfId="33" applyFont="1" applyFill="1" applyBorder="1" applyAlignment="1">
      <alignment horizontal="center" vertical="center" wrapText="1"/>
      <protection/>
    </xf>
    <xf numFmtId="0" fontId="120" fillId="33" borderId="0" xfId="33" applyFont="1" applyFill="1" applyBorder="1" applyAlignment="1">
      <alignment horizontal="center" vertical="center" wrapText="1"/>
      <protection/>
    </xf>
    <xf numFmtId="0" fontId="47" fillId="33" borderId="0" xfId="33" applyFont="1" applyFill="1" applyBorder="1" applyAlignment="1">
      <alignment horizontal="center" vertical="center" wrapText="1"/>
      <protection/>
    </xf>
    <xf numFmtId="182" fontId="121" fillId="33" borderId="0" xfId="33" applyNumberFormat="1" applyFont="1" applyFill="1" applyBorder="1" applyAlignment="1">
      <alignment horizontal="center" vertical="center"/>
      <protection/>
    </xf>
    <xf numFmtId="183" fontId="11" fillId="0" borderId="25" xfId="0" applyNumberFormat="1" applyFont="1" applyBorder="1" applyAlignment="1">
      <alignment horizontal="center" vertical="center"/>
    </xf>
    <xf numFmtId="0" fontId="48" fillId="33" borderId="26" xfId="33" applyFont="1" applyFill="1" applyBorder="1" applyAlignment="1">
      <alignment horizontal="center" vertical="center" wrapText="1"/>
      <protection/>
    </xf>
    <xf numFmtId="183" fontId="46" fillId="33" borderId="27" xfId="33" applyNumberFormat="1" applyFont="1" applyFill="1" applyBorder="1" applyAlignment="1">
      <alignment horizontal="center" vertical="center" wrapText="1"/>
      <protection/>
    </xf>
    <xf numFmtId="0" fontId="46" fillId="33" borderId="27" xfId="33" applyFont="1" applyFill="1" applyBorder="1" applyAlignment="1">
      <alignment horizontal="center" vertical="center" wrapText="1"/>
      <protection/>
    </xf>
    <xf numFmtId="0" fontId="120" fillId="33" borderId="27" xfId="33" applyFont="1" applyFill="1" applyBorder="1" applyAlignment="1">
      <alignment horizontal="center" vertical="center" wrapText="1"/>
      <protection/>
    </xf>
    <xf numFmtId="0" fontId="47" fillId="33" borderId="27" xfId="33" applyFont="1" applyFill="1" applyBorder="1" applyAlignment="1">
      <alignment horizontal="center" vertical="center" wrapText="1"/>
      <protection/>
    </xf>
    <xf numFmtId="182" fontId="121" fillId="33" borderId="27" xfId="33" applyNumberFormat="1" applyFont="1" applyFill="1" applyBorder="1" applyAlignment="1">
      <alignment horizontal="center" vertical="center"/>
      <protection/>
    </xf>
    <xf numFmtId="183" fontId="11" fillId="0" borderId="16" xfId="0" applyNumberFormat="1" applyFont="1" applyBorder="1" applyAlignment="1">
      <alignment horizontal="center" vertical="center"/>
    </xf>
    <xf numFmtId="0" fontId="49" fillId="33" borderId="12" xfId="33" applyFont="1" applyFill="1" applyBorder="1" applyAlignment="1">
      <alignment horizontal="center" vertical="center" wrapText="1"/>
      <protection/>
    </xf>
    <xf numFmtId="183" fontId="4" fillId="34" borderId="11" xfId="33" applyNumberFormat="1" applyFont="1" applyFill="1" applyBorder="1" applyAlignment="1">
      <alignment horizontal="left" vertical="center" wrapText="1"/>
      <protection/>
    </xf>
    <xf numFmtId="0" fontId="50" fillId="33" borderId="12" xfId="33" applyFont="1" applyFill="1" applyBorder="1" applyAlignment="1">
      <alignment horizontal="center" vertical="center" wrapText="1"/>
      <protection/>
    </xf>
    <xf numFmtId="183" fontId="51" fillId="33" borderId="13" xfId="33" applyNumberFormat="1" applyFont="1" applyFill="1" applyBorder="1" applyAlignment="1">
      <alignment horizontal="center" vertical="center" wrapText="1"/>
      <protection/>
    </xf>
    <xf numFmtId="0" fontId="51" fillId="33" borderId="13" xfId="33" applyFont="1" applyFill="1" applyBorder="1" applyAlignment="1">
      <alignment horizontal="center" vertical="center" wrapText="1"/>
      <protection/>
    </xf>
    <xf numFmtId="0" fontId="52" fillId="33" borderId="13" xfId="33" applyFont="1" applyFill="1" applyBorder="1" applyAlignment="1">
      <alignment horizontal="center" vertical="center" wrapText="1"/>
      <protection/>
    </xf>
    <xf numFmtId="0" fontId="53" fillId="33" borderId="12" xfId="33" applyFont="1" applyFill="1" applyBorder="1" applyAlignment="1">
      <alignment horizontal="center" vertical="center" wrapText="1"/>
      <protection/>
    </xf>
    <xf numFmtId="0" fontId="6" fillId="34" borderId="11" xfId="33" applyFont="1" applyFill="1" applyBorder="1" applyAlignment="1">
      <alignment horizontal="center" vertical="center"/>
      <protection/>
    </xf>
    <xf numFmtId="0" fontId="50" fillId="33" borderId="24" xfId="33" applyFont="1" applyFill="1" applyBorder="1" applyAlignment="1">
      <alignment horizontal="center" vertical="center" wrapText="1"/>
      <protection/>
    </xf>
    <xf numFmtId="183" fontId="6" fillId="33" borderId="0" xfId="33" applyNumberFormat="1" applyFont="1" applyFill="1" applyBorder="1" applyAlignment="1">
      <alignment horizontal="center" vertical="center" wrapText="1"/>
      <protection/>
    </xf>
    <xf numFmtId="0" fontId="6" fillId="33" borderId="0" xfId="33" applyFont="1" applyFill="1" applyBorder="1" applyAlignment="1">
      <alignment horizontal="center" vertical="center" wrapText="1"/>
      <protection/>
    </xf>
    <xf numFmtId="0" fontId="6" fillId="33" borderId="0" xfId="33" applyFont="1" applyFill="1" applyBorder="1" applyAlignment="1">
      <alignment vertical="center"/>
      <protection/>
    </xf>
    <xf numFmtId="0" fontId="53" fillId="33" borderId="24" xfId="33" applyFont="1" applyFill="1" applyBorder="1" applyAlignment="1">
      <alignment horizontal="center" vertical="center" wrapText="1"/>
      <protection/>
    </xf>
    <xf numFmtId="183" fontId="11" fillId="34" borderId="11" xfId="43" applyNumberFormat="1" applyFont="1" applyFill="1" applyBorder="1" applyAlignment="1" applyProtection="1">
      <alignment horizontal="center" vertical="center" wrapText="1"/>
      <protection/>
    </xf>
    <xf numFmtId="0" fontId="50" fillId="33" borderId="28" xfId="33" applyFont="1" applyFill="1" applyBorder="1" applyAlignment="1">
      <alignment horizontal="center" vertical="center" wrapText="1"/>
      <protection/>
    </xf>
    <xf numFmtId="0" fontId="54" fillId="33" borderId="0" xfId="33" applyFont="1" applyFill="1" applyBorder="1" applyAlignment="1">
      <alignment horizontal="center" vertical="center"/>
      <protection/>
    </xf>
    <xf numFmtId="1" fontId="11" fillId="33" borderId="0" xfId="33" applyNumberFormat="1" applyFont="1" applyFill="1" applyBorder="1" applyAlignment="1">
      <alignment horizontal="center" vertical="center"/>
      <protection/>
    </xf>
    <xf numFmtId="0" fontId="11" fillId="33" borderId="0" xfId="33" applyFont="1" applyFill="1" applyBorder="1" applyAlignment="1">
      <alignment horizontal="center" vertical="center"/>
      <protection/>
    </xf>
    <xf numFmtId="183" fontId="11" fillId="0" borderId="29" xfId="0" applyNumberFormat="1" applyFont="1" applyBorder="1" applyAlignment="1">
      <alignment horizontal="center" vertical="center"/>
    </xf>
    <xf numFmtId="177" fontId="14" fillId="34" borderId="11" xfId="65" applyFont="1" applyFill="1" applyBorder="1" applyAlignment="1" applyProtection="1">
      <alignment horizontal="left" vertical="center" wrapText="1"/>
      <protection/>
    </xf>
    <xf numFmtId="183" fontId="11" fillId="34" borderId="11" xfId="65" applyNumberFormat="1" applyFont="1" applyFill="1" applyBorder="1" applyAlignment="1" applyProtection="1">
      <alignment horizontal="center" vertical="center"/>
      <protection/>
    </xf>
    <xf numFmtId="0" fontId="55" fillId="37" borderId="12" xfId="33" applyFont="1" applyFill="1" applyBorder="1" applyAlignment="1">
      <alignment horizontal="center" vertical="center" wrapText="1"/>
      <protection/>
    </xf>
    <xf numFmtId="183" fontId="6" fillId="37" borderId="13" xfId="33" applyNumberFormat="1" applyFont="1" applyFill="1" applyBorder="1" applyAlignment="1">
      <alignment horizontal="center" vertical="center" wrapText="1"/>
      <protection/>
    </xf>
    <xf numFmtId="0" fontId="6" fillId="37" borderId="13" xfId="33" applyFont="1" applyFill="1" applyBorder="1" applyAlignment="1">
      <alignment horizontal="center" vertical="center" wrapText="1"/>
      <protection/>
    </xf>
    <xf numFmtId="0" fontId="6" fillId="37" borderId="13" xfId="33" applyFont="1" applyFill="1" applyBorder="1" applyAlignment="1">
      <alignment vertical="center"/>
      <protection/>
    </xf>
    <xf numFmtId="182" fontId="121" fillId="41" borderId="13" xfId="33" applyNumberFormat="1" applyFont="1" applyFill="1" applyBorder="1" applyAlignment="1">
      <alignment horizontal="center" vertical="center"/>
      <protection/>
    </xf>
    <xf numFmtId="0" fontId="50" fillId="37" borderId="12" xfId="33" applyFont="1" applyFill="1" applyBorder="1" applyAlignment="1">
      <alignment horizontal="center" vertical="center" wrapText="1"/>
      <protection/>
    </xf>
    <xf numFmtId="0" fontId="119" fillId="31" borderId="11" xfId="0" applyFont="1" applyFill="1" applyBorder="1" applyAlignment="1">
      <alignment vertical="center"/>
    </xf>
    <xf numFmtId="0" fontId="31" fillId="40" borderId="11" xfId="33" applyFont="1" applyFill="1" applyBorder="1" applyAlignment="1">
      <alignment horizontal="center" vertical="center" wrapText="1"/>
      <protection/>
    </xf>
    <xf numFmtId="0" fontId="119" fillId="31" borderId="11" xfId="44" applyFont="1" applyFill="1" applyBorder="1" applyAlignment="1" applyProtection="1">
      <alignment horizontal="left" vertical="center"/>
      <protection/>
    </xf>
    <xf numFmtId="0" fontId="53" fillId="37" borderId="12" xfId="33" applyFont="1" applyFill="1" applyBorder="1" applyAlignment="1">
      <alignment horizontal="center" vertical="center" wrapText="1"/>
      <protection/>
    </xf>
    <xf numFmtId="0" fontId="119" fillId="31" borderId="11" xfId="43" applyFont="1" applyFill="1" applyBorder="1" applyAlignment="1">
      <alignment horizontal="left" vertical="center"/>
      <protection/>
    </xf>
    <xf numFmtId="0" fontId="12" fillId="36" borderId="11" xfId="33" applyNumberFormat="1" applyFont="1" applyFill="1" applyBorder="1" applyAlignment="1">
      <alignment horizontal="center" vertical="center"/>
      <protection/>
    </xf>
    <xf numFmtId="0" fontId="126" fillId="37" borderId="12" xfId="33" applyFont="1" applyFill="1" applyBorder="1" applyAlignment="1">
      <alignment horizontal="center" vertical="center" wrapText="1"/>
      <protection/>
    </xf>
    <xf numFmtId="0" fontId="120" fillId="39" borderId="11" xfId="33" applyFont="1" applyFill="1" applyBorder="1" applyAlignment="1">
      <alignment horizontal="left" vertical="center" wrapText="1"/>
      <protection/>
    </xf>
    <xf numFmtId="0" fontId="58" fillId="33" borderId="0" xfId="33" applyFont="1" applyFill="1" applyBorder="1" applyAlignment="1">
      <alignment vertical="center" wrapText="1"/>
      <protection/>
    </xf>
    <xf numFmtId="183" fontId="59" fillId="33" borderId="0" xfId="33" applyNumberFormat="1" applyFont="1" applyFill="1" applyBorder="1" applyAlignment="1">
      <alignment horizontal="center" vertical="center" wrapText="1"/>
      <protection/>
    </xf>
    <xf numFmtId="0" fontId="60" fillId="33" borderId="0" xfId="33" applyFont="1" applyFill="1" applyBorder="1" applyAlignment="1">
      <alignment horizontal="center" vertical="center" wrapText="1"/>
      <protection/>
    </xf>
    <xf numFmtId="0" fontId="59" fillId="33" borderId="0" xfId="33" applyFont="1" applyFill="1" applyBorder="1" applyAlignment="1">
      <alignment horizontal="center" vertical="center" wrapText="1"/>
      <protection/>
    </xf>
    <xf numFmtId="0" fontId="127" fillId="33" borderId="0" xfId="33" applyFont="1" applyFill="1" applyBorder="1" applyAlignment="1">
      <alignment horizontal="center" vertical="center" wrapText="1"/>
      <protection/>
    </xf>
    <xf numFmtId="0" fontId="61" fillId="33" borderId="0" xfId="33" applyFont="1" applyFill="1" applyBorder="1" applyAlignment="1">
      <alignment vertical="center"/>
      <protection/>
    </xf>
    <xf numFmtId="0" fontId="119" fillId="42" borderId="11" xfId="33" applyFont="1" applyFill="1" applyBorder="1" applyAlignment="1">
      <alignment horizontal="center" vertical="center" wrapText="1"/>
      <protection/>
    </xf>
    <xf numFmtId="182" fontId="119" fillId="42" borderId="11" xfId="33" applyNumberFormat="1" applyFont="1" applyFill="1" applyBorder="1" applyAlignment="1">
      <alignment horizontal="center" vertical="center"/>
      <protection/>
    </xf>
    <xf numFmtId="184" fontId="119" fillId="42" borderId="11" xfId="0" applyNumberFormat="1" applyFont="1" applyFill="1" applyBorder="1" applyAlignment="1">
      <alignment horizontal="center" vertical="center"/>
    </xf>
    <xf numFmtId="1" fontId="124" fillId="43" borderId="11" xfId="33" applyNumberFormat="1" applyFont="1" applyFill="1" applyBorder="1" applyAlignment="1">
      <alignment horizontal="center" vertical="center" wrapText="1"/>
      <protection/>
    </xf>
    <xf numFmtId="1" fontId="124" fillId="36" borderId="11" xfId="33" applyNumberFormat="1" applyFont="1" applyFill="1" applyBorder="1" applyAlignment="1">
      <alignment horizontal="center" vertical="center" wrapText="1"/>
      <protection/>
    </xf>
    <xf numFmtId="1" fontId="124" fillId="43" borderId="0" xfId="33" applyNumberFormat="1" applyFont="1" applyFill="1" applyBorder="1" applyAlignment="1">
      <alignment horizontal="center" vertical="center" wrapText="1"/>
      <protection/>
    </xf>
    <xf numFmtId="0" fontId="119" fillId="31" borderId="11" xfId="43" applyFont="1" applyFill="1" applyBorder="1" applyAlignment="1">
      <alignment wrapText="1"/>
      <protection/>
    </xf>
    <xf numFmtId="1" fontId="128" fillId="34" borderId="11" xfId="33" applyNumberFormat="1" applyFont="1" applyFill="1" applyBorder="1" applyAlignment="1">
      <alignment horizontal="center" vertical="center" wrapText="1"/>
      <protection/>
    </xf>
    <xf numFmtId="0" fontId="10" fillId="0" borderId="30" xfId="33" applyFont="1" applyBorder="1" applyAlignment="1">
      <alignment wrapText="1"/>
      <protection/>
    </xf>
    <xf numFmtId="0" fontId="7" fillId="0" borderId="11" xfId="33" applyFont="1" applyBorder="1" applyAlignment="1">
      <alignment wrapText="1"/>
      <protection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9" fillId="0" borderId="11" xfId="33" applyFont="1" applyBorder="1" applyAlignment="1">
      <alignment vertical="center" wrapText="1"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65" fillId="0" borderId="11" xfId="33" applyFont="1" applyBorder="1" applyAlignment="1">
      <alignment vertical="center" wrapText="1"/>
      <protection/>
    </xf>
    <xf numFmtId="0" fontId="65" fillId="0" borderId="11" xfId="33" applyFont="1" applyBorder="1" applyAlignment="1">
      <alignment wrapText="1"/>
      <protection/>
    </xf>
    <xf numFmtId="0" fontId="65" fillId="0" borderId="10" xfId="33" applyFont="1" applyBorder="1" applyAlignment="1">
      <alignment wrapText="1"/>
      <protection/>
    </xf>
    <xf numFmtId="0" fontId="7" fillId="34" borderId="11" xfId="33" applyFont="1" applyFill="1" applyBorder="1" applyAlignment="1">
      <alignment vertical="center" wrapText="1"/>
      <protection/>
    </xf>
    <xf numFmtId="0" fontId="4" fillId="34" borderId="11" xfId="33" applyFont="1" applyFill="1" applyBorder="1" applyAlignment="1">
      <alignment horizontal="center" vertical="center" wrapText="1"/>
      <protection/>
    </xf>
    <xf numFmtId="0" fontId="67" fillId="0" borderId="11" xfId="33" applyFont="1" applyBorder="1" applyAlignment="1">
      <alignment vertical="center" wrapText="1"/>
      <protection/>
    </xf>
    <xf numFmtId="10" fontId="4" fillId="44" borderId="11" xfId="33" applyNumberFormat="1" applyFont="1" applyFill="1" applyBorder="1" applyAlignment="1">
      <alignment horizontal="center" vertical="center" wrapText="1"/>
      <protection/>
    </xf>
    <xf numFmtId="183" fontId="6" fillId="34" borderId="13" xfId="33" applyNumberFormat="1" applyFont="1" applyFill="1" applyBorder="1" applyAlignment="1">
      <alignment horizontal="center" vertical="center" wrapText="1"/>
      <protection/>
    </xf>
    <xf numFmtId="176" fontId="120" fillId="34" borderId="13" xfId="33" applyNumberFormat="1" applyFont="1" applyFill="1" applyBorder="1" applyAlignment="1">
      <alignment horizontal="center" vertical="center" wrapText="1"/>
      <protection/>
    </xf>
    <xf numFmtId="0" fontId="119" fillId="31" borderId="11" xfId="33" applyFont="1" applyFill="1" applyBorder="1" applyAlignment="1">
      <alignment vertical="center" wrapText="1"/>
      <protection/>
    </xf>
    <xf numFmtId="1" fontId="6" fillId="31" borderId="11" xfId="33" applyNumberFormat="1" applyFont="1" applyFill="1" applyBorder="1" applyAlignment="1">
      <alignment horizontal="center" vertical="center"/>
      <protection/>
    </xf>
    <xf numFmtId="173" fontId="6" fillId="39" borderId="11" xfId="33" applyNumberFormat="1" applyFont="1" applyFill="1" applyBorder="1" applyAlignment="1">
      <alignment horizontal="center" vertical="center"/>
      <protection/>
    </xf>
    <xf numFmtId="0" fontId="30" fillId="45" borderId="31" xfId="33" applyFont="1" applyFill="1" applyBorder="1" applyAlignment="1">
      <alignment horizontal="center" vertical="center" wrapText="1"/>
      <protection/>
    </xf>
    <xf numFmtId="185" fontId="16" fillId="45" borderId="32" xfId="33" applyNumberFormat="1" applyFont="1" applyFill="1" applyBorder="1" applyAlignment="1">
      <alignment horizontal="center" vertical="center" wrapText="1"/>
      <protection/>
    </xf>
    <xf numFmtId="0" fontId="16" fillId="45" borderId="32" xfId="33" applyFont="1" applyFill="1" applyBorder="1" applyAlignment="1">
      <alignment horizontal="center" vertical="center" wrapText="1"/>
      <protection/>
    </xf>
    <xf numFmtId="1" fontId="129" fillId="45" borderId="32" xfId="33" applyNumberFormat="1" applyFont="1" applyFill="1" applyBorder="1" applyAlignment="1">
      <alignment horizontal="center" vertical="center" wrapText="1"/>
      <protection/>
    </xf>
    <xf numFmtId="0" fontId="129" fillId="45" borderId="32" xfId="33" applyFont="1" applyFill="1" applyBorder="1" applyAlignment="1">
      <alignment horizontal="center" vertical="center" wrapText="1"/>
      <protection/>
    </xf>
    <xf numFmtId="0" fontId="130" fillId="45" borderId="32" xfId="33" applyFont="1" applyFill="1" applyBorder="1" applyAlignment="1">
      <alignment horizontal="center" vertical="center"/>
      <protection/>
    </xf>
    <xf numFmtId="185" fontId="16" fillId="45" borderId="33" xfId="0" applyNumberFormat="1" applyFont="1" applyFill="1" applyBorder="1" applyAlignment="1">
      <alignment horizontal="center" vertical="center"/>
    </xf>
    <xf numFmtId="0" fontId="63" fillId="46" borderId="11" xfId="33" applyFont="1" applyFill="1" applyBorder="1" applyAlignment="1">
      <alignment horizontal="center" vertical="center"/>
      <protection/>
    </xf>
    <xf numFmtId="0" fontId="131" fillId="37" borderId="13" xfId="33" applyFont="1" applyFill="1" applyBorder="1" applyAlignment="1">
      <alignment horizontal="center" vertical="center" wrapText="1"/>
      <protection/>
    </xf>
    <xf numFmtId="0" fontId="69" fillId="46" borderId="11" xfId="33" applyFont="1" applyFill="1" applyBorder="1" applyAlignment="1">
      <alignment horizontal="center" vertical="center" wrapText="1"/>
      <protection/>
    </xf>
    <xf numFmtId="0" fontId="63" fillId="46" borderId="11" xfId="0" applyFont="1" applyFill="1" applyBorder="1" applyAlignment="1">
      <alignment horizontal="center" vertical="center"/>
    </xf>
    <xf numFmtId="0" fontId="131" fillId="37" borderId="0" xfId="33" applyFont="1" applyFill="1" applyBorder="1" applyAlignment="1">
      <alignment horizontal="center" vertical="center" wrapText="1"/>
      <protection/>
    </xf>
    <xf numFmtId="0" fontId="70" fillId="46" borderId="11" xfId="33" applyFont="1" applyFill="1" applyBorder="1" applyAlignment="1">
      <alignment horizontal="center" vertical="center"/>
      <protection/>
    </xf>
    <xf numFmtId="0" fontId="131" fillId="37" borderId="23" xfId="33" applyFont="1" applyFill="1" applyBorder="1" applyAlignment="1">
      <alignment horizontal="center" vertical="center" wrapText="1"/>
      <protection/>
    </xf>
    <xf numFmtId="0" fontId="131" fillId="37" borderId="27" xfId="33" applyFont="1" applyFill="1" applyBorder="1" applyAlignment="1">
      <alignment horizontal="center" vertical="center" wrapText="1"/>
      <protection/>
    </xf>
    <xf numFmtId="172" fontId="132" fillId="47" borderId="10" xfId="33" applyNumberFormat="1" applyFont="1" applyFill="1" applyBorder="1" applyAlignment="1">
      <alignment horizontal="center" vertical="center"/>
      <protection/>
    </xf>
    <xf numFmtId="0" fontId="14" fillId="46" borderId="11" xfId="33" applyFont="1" applyFill="1" applyBorder="1" applyAlignment="1">
      <alignment horizontal="center" vertical="center"/>
      <protection/>
    </xf>
    <xf numFmtId="0" fontId="71" fillId="34" borderId="10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vertical="center" wrapText="1"/>
      <protection/>
    </xf>
    <xf numFmtId="0" fontId="12" fillId="31" borderId="11" xfId="43" applyFont="1" applyFill="1" applyBorder="1" applyAlignment="1">
      <alignment wrapText="1"/>
      <protection/>
    </xf>
    <xf numFmtId="0" fontId="72" fillId="31" borderId="11" xfId="43" applyFont="1" applyFill="1" applyBorder="1" applyAlignment="1">
      <alignment wrapText="1"/>
      <protection/>
    </xf>
    <xf numFmtId="0" fontId="4" fillId="34" borderId="20" xfId="33" applyFont="1" applyFill="1" applyBorder="1" applyAlignment="1">
      <alignment vertical="center" wrapText="1"/>
      <protection/>
    </xf>
    <xf numFmtId="0" fontId="31" fillId="34" borderId="34" xfId="33" applyFont="1" applyFill="1" applyBorder="1" applyAlignment="1">
      <alignment horizontal="center" vertical="center" wrapText="1"/>
      <protection/>
    </xf>
    <xf numFmtId="1" fontId="11" fillId="34" borderId="34" xfId="33" applyNumberFormat="1" applyFont="1" applyFill="1" applyBorder="1" applyAlignment="1">
      <alignment horizontal="center" vertical="center"/>
      <protection/>
    </xf>
    <xf numFmtId="0" fontId="14" fillId="31" borderId="11" xfId="44" applyFont="1" applyFill="1" applyBorder="1" applyAlignment="1" applyProtection="1">
      <alignment horizontal="left"/>
      <protection/>
    </xf>
    <xf numFmtId="0" fontId="14" fillId="31" borderId="11" xfId="55" applyFont="1" applyFill="1" applyBorder="1" applyAlignment="1">
      <alignment horizontal="left" vertical="center"/>
      <protection/>
    </xf>
    <xf numFmtId="173" fontId="14" fillId="34" borderId="11" xfId="43" applyNumberFormat="1" applyFont="1" applyFill="1" applyBorder="1" applyAlignment="1" applyProtection="1">
      <alignment horizontal="left" vertical="center" wrapText="1"/>
      <protection/>
    </xf>
    <xf numFmtId="1" fontId="124" fillId="43" borderId="35" xfId="33" applyNumberFormat="1" applyFont="1" applyFill="1" applyBorder="1" applyAlignment="1">
      <alignment horizontal="center" vertical="center" wrapText="1"/>
      <protection/>
    </xf>
    <xf numFmtId="0" fontId="14" fillId="40" borderId="11" xfId="33" applyFont="1" applyFill="1" applyBorder="1" applyAlignment="1">
      <alignment horizontal="center" vertical="center" wrapText="1"/>
      <protection/>
    </xf>
    <xf numFmtId="17" fontId="11" fillId="31" borderId="11" xfId="55" applyNumberFormat="1" applyFont="1" applyFill="1" applyBorder="1" applyAlignment="1">
      <alignment horizontal="center" vertical="center" wrapText="1"/>
      <protection/>
    </xf>
    <xf numFmtId="0" fontId="11" fillId="31" borderId="11" xfId="55" applyNumberFormat="1" applyFont="1" applyFill="1" applyBorder="1" applyAlignment="1">
      <alignment horizontal="center" vertical="center" wrapText="1"/>
      <protection/>
    </xf>
    <xf numFmtId="0" fontId="11" fillId="31" borderId="11" xfId="55" applyFont="1" applyFill="1" applyBorder="1">
      <alignment/>
      <protection/>
    </xf>
    <xf numFmtId="0" fontId="14" fillId="31" borderId="11" xfId="0" applyFont="1" applyFill="1" applyBorder="1" applyAlignment="1">
      <alignment vertical="center"/>
    </xf>
    <xf numFmtId="0" fontId="73" fillId="31" borderId="11" xfId="0" applyFont="1" applyFill="1" applyBorder="1" applyAlignment="1">
      <alignment horizontal="left" vertical="center"/>
    </xf>
    <xf numFmtId="0" fontId="14" fillId="31" borderId="11" xfId="0" applyFont="1" applyFill="1" applyBorder="1" applyAlignment="1">
      <alignment/>
    </xf>
    <xf numFmtId="0" fontId="120" fillId="34" borderId="11" xfId="0" applyFont="1" applyFill="1" applyBorder="1" applyAlignment="1">
      <alignment horizontal="center" vertical="center" wrapText="1"/>
    </xf>
    <xf numFmtId="0" fontId="120" fillId="36" borderId="11" xfId="33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20" fillId="33" borderId="0" xfId="0" applyFont="1" applyFill="1" applyBorder="1" applyAlignment="1">
      <alignment horizontal="center" vertical="center" wrapText="1"/>
    </xf>
    <xf numFmtId="0" fontId="56" fillId="31" borderId="11" xfId="43" applyFont="1" applyFill="1" applyBorder="1" applyAlignment="1">
      <alignment horizontal="center" vertical="center" wrapText="1"/>
      <protection/>
    </xf>
    <xf numFmtId="0" fontId="11" fillId="31" borderId="11" xfId="43" applyFont="1" applyFill="1" applyBorder="1" applyAlignment="1">
      <alignment horizontal="center" vertical="center" wrapText="1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4" fillId="36" borderId="11" xfId="33" applyNumberFormat="1" applyFont="1" applyFill="1" applyBorder="1" applyAlignment="1">
      <alignment horizontal="center" vertical="center"/>
      <protection/>
    </xf>
    <xf numFmtId="183" fontId="14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57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/>
    </xf>
    <xf numFmtId="0" fontId="63" fillId="3" borderId="11" xfId="0" applyFont="1" applyFill="1" applyBorder="1" applyAlignment="1">
      <alignment horizontal="center" vertical="center" wrapText="1"/>
    </xf>
    <xf numFmtId="0" fontId="63" fillId="48" borderId="11" xfId="33" applyFont="1" applyFill="1" applyBorder="1" applyAlignment="1">
      <alignment horizontal="center" vertical="center"/>
      <protection/>
    </xf>
    <xf numFmtId="0" fontId="63" fillId="5" borderId="11" xfId="33" applyFont="1" applyFill="1" applyBorder="1" applyAlignment="1">
      <alignment horizontal="center" vertical="center" wrapText="1"/>
      <protection/>
    </xf>
    <xf numFmtId="0" fontId="64" fillId="5" borderId="11" xfId="33" applyFont="1" applyFill="1" applyBorder="1" applyAlignment="1">
      <alignment horizontal="center" vertical="center" wrapText="1"/>
      <protection/>
    </xf>
    <xf numFmtId="0" fontId="4" fillId="34" borderId="18" xfId="33" applyFont="1" applyFill="1" applyBorder="1" applyAlignment="1">
      <alignment horizontal="center" vertical="center"/>
      <protection/>
    </xf>
    <xf numFmtId="0" fontId="4" fillId="34" borderId="0" xfId="33" applyFont="1" applyFill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10" fillId="33" borderId="38" xfId="33" applyFont="1" applyFill="1" applyBorder="1" applyAlignment="1">
      <alignment horizontal="center" vertical="center" wrapText="1"/>
      <protection/>
    </xf>
    <xf numFmtId="0" fontId="10" fillId="33" borderId="36" xfId="33" applyFont="1" applyFill="1" applyBorder="1" applyAlignment="1">
      <alignment horizontal="center" vertical="center" wrapText="1"/>
      <protection/>
    </xf>
    <xf numFmtId="0" fontId="6" fillId="46" borderId="11" xfId="33" applyFont="1" applyFill="1" applyBorder="1" applyAlignment="1">
      <alignment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Klient_Zaharova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1900"/>
      <rgbColor rgb="00009933"/>
      <rgbColor rgb="00000080"/>
      <rgbColor rgb="00996600"/>
      <rgbColor rgb="00800080"/>
      <rgbColor rgb="0033660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579D1C"/>
      <rgbColor rgb="00111111"/>
      <rgbColor rgb="0066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rd.1os.su/beeko.bitrix24.ru" TargetMode="External" /><Relationship Id="rId3" Type="http://schemas.openxmlformats.org/officeDocument/2006/relationships/hyperlink" Target="http://card.1os.su/beeko.bitrix24.r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57150</xdr:rowOff>
    </xdr:from>
    <xdr:to>
      <xdr:col>0</xdr:col>
      <xdr:colOff>2857500</xdr:colOff>
      <xdr:row>1</xdr:row>
      <xdr:rowOff>971550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23900"/>
          <a:ext cx="2667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eko.ru/misvak-v-prozrachnoy-upakovke/" TargetMode="External" /><Relationship Id="rId2" Type="http://schemas.openxmlformats.org/officeDocument/2006/relationships/hyperlink" Target="http://beeko.ru/category/eko-kosmetika-i-parfumeriya/maslyannye-dukhi/" TargetMode="External" /><Relationship Id="rId3" Type="http://schemas.openxmlformats.org/officeDocument/2006/relationships/hyperlink" Target="http://beeko.ru/category/eko-kosmetika-i-parfumeriya/maslyannye-dukhi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36"/>
  <sheetViews>
    <sheetView zoomScale="80" zoomScaleNormal="80" zoomScalePageLayoutView="0" workbookViewId="0" topLeftCell="A1">
      <selection activeCell="C6" sqref="C6"/>
    </sheetView>
  </sheetViews>
  <sheetFormatPr defaultColWidth="11.57421875" defaultRowHeight="12.75"/>
  <cols>
    <col min="1" max="1" width="121.140625" style="1" customWidth="1"/>
    <col min="2" max="2" width="41.00390625" style="8" customWidth="1"/>
    <col min="3" max="3" width="15.7109375" style="1" customWidth="1"/>
    <col min="4" max="16384" width="11.57421875" style="1" customWidth="1"/>
  </cols>
  <sheetData>
    <row r="1" spans="1:2" ht="18">
      <c r="A1" s="267" t="s">
        <v>298</v>
      </c>
      <c r="B1" s="268"/>
    </row>
    <row r="2" spans="1:2" ht="104.25" customHeight="1">
      <c r="A2" s="269" t="s">
        <v>304</v>
      </c>
      <c r="B2" s="270"/>
    </row>
    <row r="3" ht="18">
      <c r="A3" s="3"/>
    </row>
    <row r="4" spans="1:2" ht="30.75" customHeight="1">
      <c r="A4" s="206" t="s">
        <v>296</v>
      </c>
      <c r="B4" s="207"/>
    </row>
    <row r="5" spans="1:2" ht="33" customHeight="1">
      <c r="A5" s="208" t="s">
        <v>297</v>
      </c>
      <c r="B5" s="209">
        <v>0.06</v>
      </c>
    </row>
    <row r="6" spans="1:2" ht="27.75" customHeight="1">
      <c r="A6" s="208" t="s">
        <v>673</v>
      </c>
      <c r="B6" s="209">
        <v>0.09</v>
      </c>
    </row>
    <row r="7" spans="1:2" ht="27.75" customHeight="1">
      <c r="A7" s="208" t="s">
        <v>674</v>
      </c>
      <c r="B7" s="209" t="s">
        <v>675</v>
      </c>
    </row>
    <row r="8" ht="18">
      <c r="A8" s="4"/>
    </row>
    <row r="9" spans="1:2" ht="28.5" customHeight="1">
      <c r="A9" s="233" t="s">
        <v>310</v>
      </c>
      <c r="B9" s="232" t="s">
        <v>311</v>
      </c>
    </row>
    <row r="10" ht="18">
      <c r="A10" s="5"/>
    </row>
    <row r="11" ht="18">
      <c r="A11" s="6"/>
    </row>
    <row r="12" spans="1:2" ht="15.75" customHeight="1">
      <c r="A12" s="264" t="s">
        <v>299</v>
      </c>
      <c r="B12" s="264"/>
    </row>
    <row r="13" spans="1:2" ht="18" customHeight="1">
      <c r="A13" s="264"/>
      <c r="B13" s="264"/>
    </row>
    <row r="14" spans="1:2" ht="22.5" customHeight="1">
      <c r="A14" s="197" t="s">
        <v>306</v>
      </c>
      <c r="B14" s="198" t="s">
        <v>300</v>
      </c>
    </row>
    <row r="15" spans="1:2" ht="36.75" customHeight="1">
      <c r="A15" s="203" t="s">
        <v>687</v>
      </c>
      <c r="B15" s="199" t="s">
        <v>301</v>
      </c>
    </row>
    <row r="16" spans="1:2" ht="36.75" customHeight="1">
      <c r="A16" s="203" t="s">
        <v>693</v>
      </c>
      <c r="B16" s="199" t="s">
        <v>301</v>
      </c>
    </row>
    <row r="17" spans="1:2" ht="32.25" customHeight="1">
      <c r="A17" s="203" t="s">
        <v>694</v>
      </c>
      <c r="B17" s="199" t="s">
        <v>302</v>
      </c>
    </row>
    <row r="18" spans="1:2" ht="32.25" customHeight="1">
      <c r="A18" s="203" t="s">
        <v>695</v>
      </c>
      <c r="B18" s="199" t="s">
        <v>305</v>
      </c>
    </row>
    <row r="19" spans="1:2" ht="32.25" customHeight="1">
      <c r="A19" s="200" t="s">
        <v>307</v>
      </c>
      <c r="B19" s="199"/>
    </row>
    <row r="20" spans="1:2" ht="32.25" customHeight="1">
      <c r="A20" s="203" t="s">
        <v>696</v>
      </c>
      <c r="B20" s="199" t="s">
        <v>301</v>
      </c>
    </row>
    <row r="21" spans="1:2" ht="32.25" customHeight="1">
      <c r="A21" s="203" t="s">
        <v>697</v>
      </c>
      <c r="B21" s="199" t="s">
        <v>308</v>
      </c>
    </row>
    <row r="22" spans="1:2" ht="32.25" customHeight="1">
      <c r="A22" s="203" t="s">
        <v>688</v>
      </c>
      <c r="B22" s="199" t="s">
        <v>309</v>
      </c>
    </row>
    <row r="23" spans="1:2" ht="24" customHeight="1">
      <c r="A23" s="201" t="s">
        <v>303</v>
      </c>
      <c r="B23" s="202"/>
    </row>
    <row r="24" spans="1:2" ht="30.75" customHeight="1">
      <c r="A24" s="204" t="s">
        <v>689</v>
      </c>
      <c r="B24" s="199" t="s">
        <v>302</v>
      </c>
    </row>
    <row r="25" spans="1:2" ht="34.5">
      <c r="A25" s="204" t="s">
        <v>690</v>
      </c>
      <c r="B25" s="199"/>
    </row>
    <row r="26" spans="1:2" ht="18">
      <c r="A26" s="204" t="s">
        <v>312</v>
      </c>
      <c r="B26" s="199"/>
    </row>
    <row r="27" spans="1:2" ht="34.5">
      <c r="A27" s="204" t="s">
        <v>691</v>
      </c>
      <c r="B27" s="199" t="s">
        <v>313</v>
      </c>
    </row>
    <row r="28" ht="18.75">
      <c r="A28" s="205" t="s">
        <v>314</v>
      </c>
    </row>
    <row r="29" ht="18">
      <c r="A29" s="196"/>
    </row>
    <row r="30" ht="18" customHeight="1">
      <c r="B30" s="9"/>
    </row>
    <row r="31" spans="1:2" ht="42.75" customHeight="1">
      <c r="A31" s="265" t="s">
        <v>692</v>
      </c>
      <c r="B31" s="266"/>
    </row>
    <row r="32" spans="1:2" ht="18">
      <c r="A32" s="262" t="s">
        <v>698</v>
      </c>
      <c r="B32" s="262"/>
    </row>
    <row r="33" spans="1:2" ht="18">
      <c r="A33" s="262" t="s">
        <v>699</v>
      </c>
      <c r="B33" s="262"/>
    </row>
    <row r="34" spans="1:2" ht="18">
      <c r="A34" s="262" t="s">
        <v>700</v>
      </c>
      <c r="B34" s="262"/>
    </row>
    <row r="36" spans="1:2" ht="74.25" customHeight="1">
      <c r="A36" s="263" t="s">
        <v>701</v>
      </c>
      <c r="B36" s="263"/>
    </row>
  </sheetData>
  <sheetProtection selectLockedCells="1" selectUnlockedCells="1"/>
  <mergeCells count="8">
    <mergeCell ref="A34:B34"/>
    <mergeCell ref="A36:B36"/>
    <mergeCell ref="A12:B13"/>
    <mergeCell ref="A31:B31"/>
    <mergeCell ref="A1:B1"/>
    <mergeCell ref="A2:B2"/>
    <mergeCell ref="A32:B32"/>
    <mergeCell ref="A33:B3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700"/>
  <sheetViews>
    <sheetView tabSelected="1" zoomScale="80" zoomScaleNormal="80" zoomScalePageLayoutView="0" workbookViewId="0" topLeftCell="A1">
      <pane ySplit="1" topLeftCell="A619" activePane="bottomLeft" state="frozen"/>
      <selection pane="topLeft" activeCell="A1" sqref="A1"/>
      <selection pane="bottomLeft" activeCell="G626" sqref="G626:G627"/>
    </sheetView>
  </sheetViews>
  <sheetFormatPr defaultColWidth="11.57421875" defaultRowHeight="12.75"/>
  <cols>
    <col min="1" max="1" width="46.7109375" style="2" customWidth="1"/>
    <col min="2" max="2" width="14.7109375" style="17" customWidth="1"/>
    <col min="3" max="4" width="18.7109375" style="18" customWidth="1"/>
    <col min="5" max="5" width="16.421875" style="257" customWidth="1"/>
    <col min="6" max="6" width="17.421875" style="19" customWidth="1"/>
    <col min="7" max="7" width="23.421875" style="20" customWidth="1"/>
    <col min="8" max="8" width="15.8515625" style="21" customWidth="1"/>
    <col min="9" max="9" width="20.8515625" style="22" customWidth="1"/>
    <col min="10" max="10" width="13.140625" style="16" customWidth="1"/>
    <col min="11" max="11" width="23.421875" style="1" customWidth="1"/>
    <col min="12" max="16384" width="11.57421875" style="1" customWidth="1"/>
  </cols>
  <sheetData>
    <row r="1" spans="1:11" ht="52.5" customHeight="1" thickBot="1">
      <c r="A1" s="215" t="s">
        <v>0</v>
      </c>
      <c r="B1" s="216" t="s">
        <v>728</v>
      </c>
      <c r="C1" s="217" t="s">
        <v>1</v>
      </c>
      <c r="D1" s="217" t="s">
        <v>2</v>
      </c>
      <c r="E1" s="217" t="s">
        <v>724</v>
      </c>
      <c r="F1" s="218" t="s">
        <v>3</v>
      </c>
      <c r="G1" s="217" t="s">
        <v>4</v>
      </c>
      <c r="H1" s="219" t="s">
        <v>5</v>
      </c>
      <c r="I1" s="220" t="s">
        <v>6</v>
      </c>
      <c r="J1" s="221" t="s">
        <v>725</v>
      </c>
      <c r="K1" s="189">
        <f>SUM(I4:I674)</f>
        <v>0</v>
      </c>
    </row>
    <row r="2" spans="1:11" ht="79.5" customHeight="1">
      <c r="A2"/>
      <c r="B2" s="271" t="s">
        <v>726</v>
      </c>
      <c r="C2" s="271"/>
      <c r="D2" s="271"/>
      <c r="E2" s="271"/>
      <c r="F2" s="271"/>
      <c r="G2" s="272"/>
      <c r="H2" s="273" t="s">
        <v>727</v>
      </c>
      <c r="I2" s="274"/>
      <c r="J2" s="274"/>
      <c r="K2" s="230"/>
    </row>
    <row r="3" spans="1:11" ht="72.75" customHeight="1">
      <c r="A3" s="28" t="s">
        <v>7</v>
      </c>
      <c r="B3" s="23"/>
      <c r="C3" s="24"/>
      <c r="D3" s="25"/>
      <c r="E3" s="25"/>
      <c r="F3" s="26"/>
      <c r="G3" s="25"/>
      <c r="H3" s="25"/>
      <c r="I3" s="25"/>
      <c r="J3" s="27"/>
      <c r="K3" s="7"/>
    </row>
    <row r="4" spans="1:11" ht="43.5" customHeight="1">
      <c r="A4" s="30" t="s">
        <v>411</v>
      </c>
      <c r="B4" s="31">
        <v>100</v>
      </c>
      <c r="C4" s="32" t="s">
        <v>8</v>
      </c>
      <c r="D4" s="32" t="s">
        <v>9</v>
      </c>
      <c r="E4" s="64" t="s">
        <v>10</v>
      </c>
      <c r="F4" s="97">
        <v>64.35000000000001</v>
      </c>
      <c r="G4" s="34">
        <v>109</v>
      </c>
      <c r="H4" s="222"/>
      <c r="I4" s="35">
        <f aca="true" t="shared" si="0" ref="I4:I48">H4*F4</f>
        <v>0</v>
      </c>
      <c r="J4" s="36">
        <f aca="true" t="shared" si="1" ref="J4:J48">B4*H4</f>
        <v>0</v>
      </c>
      <c r="K4" s="7"/>
    </row>
    <row r="5" spans="1:11" ht="43.5" customHeight="1">
      <c r="A5" s="37" t="s">
        <v>412</v>
      </c>
      <c r="B5" s="31">
        <v>250</v>
      </c>
      <c r="C5" s="32" t="s">
        <v>8</v>
      </c>
      <c r="D5" s="32" t="s">
        <v>9</v>
      </c>
      <c r="E5" s="64" t="s">
        <v>10</v>
      </c>
      <c r="F5" s="97">
        <v>132.99</v>
      </c>
      <c r="G5" s="34">
        <v>217.62</v>
      </c>
      <c r="H5" s="222"/>
      <c r="I5" s="35">
        <f t="shared" si="0"/>
        <v>0</v>
      </c>
      <c r="J5" s="36">
        <f t="shared" si="1"/>
        <v>0</v>
      </c>
      <c r="K5" s="7"/>
    </row>
    <row r="6" spans="1:11" ht="36" customHeight="1">
      <c r="A6" s="38" t="s">
        <v>413</v>
      </c>
      <c r="B6" s="31">
        <v>500</v>
      </c>
      <c r="C6" s="32" t="s">
        <v>8</v>
      </c>
      <c r="D6" s="32" t="s">
        <v>9</v>
      </c>
      <c r="E6" s="64" t="s">
        <v>10</v>
      </c>
      <c r="F6" s="97">
        <v>247.39000000000001</v>
      </c>
      <c r="G6" s="34">
        <v>399</v>
      </c>
      <c r="H6" s="222"/>
      <c r="I6" s="35">
        <f t="shared" si="0"/>
        <v>0</v>
      </c>
      <c r="J6" s="36">
        <f t="shared" si="1"/>
        <v>0</v>
      </c>
      <c r="K6" s="7"/>
    </row>
    <row r="7" spans="1:11" ht="36" customHeight="1">
      <c r="A7" s="38" t="s">
        <v>676</v>
      </c>
      <c r="B7" s="31">
        <v>1000</v>
      </c>
      <c r="C7" s="32" t="s">
        <v>8</v>
      </c>
      <c r="D7" s="32" t="s">
        <v>9</v>
      </c>
      <c r="E7" s="64" t="s">
        <v>10</v>
      </c>
      <c r="F7" s="97">
        <v>476.19000000000005</v>
      </c>
      <c r="G7" s="34">
        <f>F7*1.7</f>
        <v>809.523</v>
      </c>
      <c r="H7" s="222"/>
      <c r="I7" s="35">
        <f t="shared" si="0"/>
        <v>0</v>
      </c>
      <c r="J7" s="36">
        <f t="shared" si="1"/>
        <v>0</v>
      </c>
      <c r="K7" s="7"/>
    </row>
    <row r="8" spans="1:11" ht="36" customHeight="1">
      <c r="A8" s="38" t="s">
        <v>686</v>
      </c>
      <c r="B8" s="31">
        <v>25000</v>
      </c>
      <c r="C8" s="32" t="s">
        <v>8</v>
      </c>
      <c r="D8" s="32" t="s">
        <v>9</v>
      </c>
      <c r="E8" s="64" t="s">
        <v>10</v>
      </c>
      <c r="F8" s="97">
        <v>17280</v>
      </c>
      <c r="G8" s="34">
        <f>F8*1.5</f>
        <v>25920</v>
      </c>
      <c r="H8" s="222"/>
      <c r="I8" s="35">
        <f t="shared" si="0"/>
        <v>0</v>
      </c>
      <c r="J8" s="36">
        <f t="shared" si="1"/>
        <v>0</v>
      </c>
      <c r="K8" s="7"/>
    </row>
    <row r="9" spans="1:11" ht="43.5" customHeight="1">
      <c r="A9" s="37" t="s">
        <v>414</v>
      </c>
      <c r="B9" s="31">
        <v>50</v>
      </c>
      <c r="C9" s="32" t="s">
        <v>8</v>
      </c>
      <c r="D9" s="32" t="s">
        <v>9</v>
      </c>
      <c r="E9" s="64" t="s">
        <v>10</v>
      </c>
      <c r="F9" s="97">
        <v>32.89000000000001</v>
      </c>
      <c r="G9" s="34">
        <v>59</v>
      </c>
      <c r="H9" s="222"/>
      <c r="I9" s="35">
        <f t="shared" si="0"/>
        <v>0</v>
      </c>
      <c r="J9" s="36">
        <f t="shared" si="1"/>
        <v>0</v>
      </c>
      <c r="K9" s="7"/>
    </row>
    <row r="10" spans="1:11" ht="43.5" customHeight="1">
      <c r="A10" s="37" t="s">
        <v>415</v>
      </c>
      <c r="B10" s="31">
        <v>100</v>
      </c>
      <c r="C10" s="32" t="s">
        <v>8</v>
      </c>
      <c r="D10" s="32" t="s">
        <v>9</v>
      </c>
      <c r="E10" s="64" t="s">
        <v>10</v>
      </c>
      <c r="F10" s="97">
        <v>47.190000000000005</v>
      </c>
      <c r="G10" s="34">
        <v>79</v>
      </c>
      <c r="H10" s="222"/>
      <c r="I10" s="35">
        <f t="shared" si="0"/>
        <v>0</v>
      </c>
      <c r="J10" s="36">
        <f t="shared" si="1"/>
        <v>0</v>
      </c>
      <c r="K10" s="7"/>
    </row>
    <row r="11" spans="1:11" ht="43.5" customHeight="1">
      <c r="A11" s="37" t="s">
        <v>416</v>
      </c>
      <c r="B11" s="31">
        <v>250</v>
      </c>
      <c r="C11" s="32" t="s">
        <v>8</v>
      </c>
      <c r="D11" s="32" t="s">
        <v>9</v>
      </c>
      <c r="E11" s="64" t="s">
        <v>10</v>
      </c>
      <c r="F11" s="97">
        <v>90.09000000000002</v>
      </c>
      <c r="G11" s="34">
        <v>149</v>
      </c>
      <c r="H11" s="222"/>
      <c r="I11" s="35">
        <f t="shared" si="0"/>
        <v>0</v>
      </c>
      <c r="J11" s="36">
        <f t="shared" si="1"/>
        <v>0</v>
      </c>
      <c r="K11" s="7"/>
    </row>
    <row r="12" spans="1:11" ht="43.5" customHeight="1">
      <c r="A12" s="37" t="s">
        <v>677</v>
      </c>
      <c r="B12" s="31">
        <v>1000</v>
      </c>
      <c r="C12" s="32" t="s">
        <v>8</v>
      </c>
      <c r="D12" s="32" t="s">
        <v>9</v>
      </c>
      <c r="E12" s="64" t="s">
        <v>10</v>
      </c>
      <c r="F12" s="97">
        <v>286</v>
      </c>
      <c r="G12" s="34">
        <f>F12*1.7</f>
        <v>486.2</v>
      </c>
      <c r="H12" s="222"/>
      <c r="I12" s="35">
        <f t="shared" si="0"/>
        <v>0</v>
      </c>
      <c r="J12" s="36">
        <f t="shared" si="1"/>
        <v>0</v>
      </c>
      <c r="K12" s="7"/>
    </row>
    <row r="13" spans="1:11" ht="43.5" customHeight="1">
      <c r="A13" s="37" t="s">
        <v>417</v>
      </c>
      <c r="B13" s="31">
        <v>100</v>
      </c>
      <c r="C13" s="32" t="s">
        <v>8</v>
      </c>
      <c r="D13" s="32" t="s">
        <v>9</v>
      </c>
      <c r="E13" s="64" t="s">
        <v>10</v>
      </c>
      <c r="F13" s="97">
        <v>218.79000000000002</v>
      </c>
      <c r="G13" s="34">
        <v>359</v>
      </c>
      <c r="H13" s="222"/>
      <c r="I13" s="35">
        <f t="shared" si="0"/>
        <v>0</v>
      </c>
      <c r="J13" s="36">
        <f t="shared" si="1"/>
        <v>0</v>
      </c>
      <c r="K13" s="7"/>
    </row>
    <row r="14" spans="1:11" ht="43.5" customHeight="1">
      <c r="A14" s="37" t="s">
        <v>418</v>
      </c>
      <c r="B14" s="31">
        <v>100</v>
      </c>
      <c r="C14" s="32" t="s">
        <v>8</v>
      </c>
      <c r="D14" s="32" t="s">
        <v>9</v>
      </c>
      <c r="E14" s="64" t="s">
        <v>10</v>
      </c>
      <c r="F14" s="97">
        <v>111.54000000000002</v>
      </c>
      <c r="G14" s="34">
        <v>189</v>
      </c>
      <c r="H14" s="222"/>
      <c r="I14" s="35">
        <f t="shared" si="0"/>
        <v>0</v>
      </c>
      <c r="J14" s="36">
        <f t="shared" si="1"/>
        <v>0</v>
      </c>
      <c r="K14" s="7"/>
    </row>
    <row r="15" spans="1:11" ht="43.5" customHeight="1">
      <c r="A15" s="37" t="s">
        <v>419</v>
      </c>
      <c r="B15" s="31">
        <v>250</v>
      </c>
      <c r="C15" s="32" t="s">
        <v>8</v>
      </c>
      <c r="D15" s="32" t="s">
        <v>9</v>
      </c>
      <c r="E15" s="64" t="s">
        <v>10</v>
      </c>
      <c r="F15" s="97">
        <v>250.25000000000003</v>
      </c>
      <c r="G15" s="34">
        <v>409.5</v>
      </c>
      <c r="H15" s="222"/>
      <c r="I15" s="35">
        <f t="shared" si="0"/>
        <v>0</v>
      </c>
      <c r="J15" s="36">
        <f t="shared" si="1"/>
        <v>0</v>
      </c>
      <c r="K15" s="7"/>
    </row>
    <row r="16" spans="1:11" ht="43.5" customHeight="1">
      <c r="A16" s="38" t="s">
        <v>420</v>
      </c>
      <c r="B16" s="31">
        <v>500</v>
      </c>
      <c r="C16" s="32" t="s">
        <v>8</v>
      </c>
      <c r="D16" s="32" t="s">
        <v>9</v>
      </c>
      <c r="E16" s="64" t="s">
        <v>10</v>
      </c>
      <c r="F16" s="97">
        <v>481.9100000000001</v>
      </c>
      <c r="G16" s="34">
        <v>788.58</v>
      </c>
      <c r="H16" s="222"/>
      <c r="I16" s="35">
        <f t="shared" si="0"/>
        <v>0</v>
      </c>
      <c r="J16" s="36">
        <f t="shared" si="1"/>
        <v>0</v>
      </c>
      <c r="K16" s="7"/>
    </row>
    <row r="17" spans="1:11" ht="43.5" customHeight="1">
      <c r="A17" s="38" t="s">
        <v>678</v>
      </c>
      <c r="B17" s="31">
        <v>1000</v>
      </c>
      <c r="C17" s="32" t="s">
        <v>8</v>
      </c>
      <c r="D17" s="32" t="s">
        <v>9</v>
      </c>
      <c r="E17" s="64" t="s">
        <v>10</v>
      </c>
      <c r="F17" s="97">
        <v>948.09</v>
      </c>
      <c r="G17" s="34">
        <f>F17*1.7</f>
        <v>1611.753</v>
      </c>
      <c r="H17" s="222"/>
      <c r="I17" s="35">
        <f t="shared" si="0"/>
        <v>0</v>
      </c>
      <c r="J17" s="36">
        <f t="shared" si="1"/>
        <v>0</v>
      </c>
      <c r="K17" s="7"/>
    </row>
    <row r="18" spans="1:11" ht="43.5" customHeight="1">
      <c r="A18" s="194" t="s">
        <v>679</v>
      </c>
      <c r="B18" s="31">
        <v>25000</v>
      </c>
      <c r="C18" s="32" t="s">
        <v>8</v>
      </c>
      <c r="D18" s="32" t="s">
        <v>9</v>
      </c>
      <c r="E18" s="64" t="s">
        <v>11</v>
      </c>
      <c r="F18" s="97">
        <v>21125</v>
      </c>
      <c r="G18" s="34">
        <f>F18*1.7</f>
        <v>35912.5</v>
      </c>
      <c r="H18" s="222"/>
      <c r="I18" s="35">
        <f t="shared" si="0"/>
        <v>0</v>
      </c>
      <c r="J18" s="36">
        <f t="shared" si="1"/>
        <v>0</v>
      </c>
      <c r="K18" s="7"/>
    </row>
    <row r="19" spans="1:11" ht="43.5" customHeight="1">
      <c r="A19" s="37" t="s">
        <v>421</v>
      </c>
      <c r="B19" s="31">
        <v>50</v>
      </c>
      <c r="C19" s="32" t="s">
        <v>8</v>
      </c>
      <c r="D19" s="32" t="s">
        <v>9</v>
      </c>
      <c r="E19" s="64" t="s">
        <v>10</v>
      </c>
      <c r="F19" s="97">
        <v>122.98</v>
      </c>
      <c r="G19" s="34">
        <v>200</v>
      </c>
      <c r="H19" s="222"/>
      <c r="I19" s="35">
        <f t="shared" si="0"/>
        <v>0</v>
      </c>
      <c r="J19" s="36">
        <f t="shared" si="1"/>
        <v>0</v>
      </c>
      <c r="K19" s="7"/>
    </row>
    <row r="20" spans="1:11" ht="43.5" customHeight="1">
      <c r="A20" s="37" t="s">
        <v>422</v>
      </c>
      <c r="B20" s="31">
        <v>100</v>
      </c>
      <c r="C20" s="32" t="s">
        <v>8</v>
      </c>
      <c r="D20" s="32" t="s">
        <v>9</v>
      </c>
      <c r="E20" s="64" t="s">
        <v>10</v>
      </c>
      <c r="F20" s="97">
        <v>225.94000000000003</v>
      </c>
      <c r="G20" s="34">
        <v>369.72</v>
      </c>
      <c r="H20" s="222"/>
      <c r="I20" s="35">
        <f t="shared" si="0"/>
        <v>0</v>
      </c>
      <c r="J20" s="36">
        <f t="shared" si="1"/>
        <v>0</v>
      </c>
      <c r="K20" s="7"/>
    </row>
    <row r="21" spans="1:11" ht="43.5" customHeight="1">
      <c r="A21" s="37" t="s">
        <v>423</v>
      </c>
      <c r="B21" s="31">
        <v>250</v>
      </c>
      <c r="C21" s="32" t="s">
        <v>8</v>
      </c>
      <c r="D21" s="32" t="s">
        <v>9</v>
      </c>
      <c r="E21" s="64" t="s">
        <v>10</v>
      </c>
      <c r="F21" s="97">
        <v>536.25</v>
      </c>
      <c r="G21" s="34">
        <v>879</v>
      </c>
      <c r="H21" s="222"/>
      <c r="I21" s="35">
        <f t="shared" si="0"/>
        <v>0</v>
      </c>
      <c r="J21" s="36">
        <f t="shared" si="1"/>
        <v>0</v>
      </c>
      <c r="K21" s="7"/>
    </row>
    <row r="22" spans="1:11" ht="43.5" customHeight="1">
      <c r="A22" s="37" t="s">
        <v>680</v>
      </c>
      <c r="B22" s="31">
        <v>1000</v>
      </c>
      <c r="C22" s="32" t="s">
        <v>8</v>
      </c>
      <c r="D22" s="32" t="s">
        <v>459</v>
      </c>
      <c r="E22" s="64" t="s">
        <v>10</v>
      </c>
      <c r="F22" s="97">
        <v>2092.09</v>
      </c>
      <c r="G22" s="34">
        <f>F22*1.7</f>
        <v>3556.5530000000003</v>
      </c>
      <c r="H22" s="222"/>
      <c r="I22" s="35">
        <f t="shared" si="0"/>
        <v>0</v>
      </c>
      <c r="J22" s="36">
        <f t="shared" si="1"/>
        <v>0</v>
      </c>
      <c r="K22" s="7"/>
    </row>
    <row r="23" spans="1:11" ht="43.5" customHeight="1">
      <c r="A23" s="37" t="s">
        <v>681</v>
      </c>
      <c r="B23" s="31">
        <v>10000</v>
      </c>
      <c r="C23" s="32" t="s">
        <v>8</v>
      </c>
      <c r="D23" s="32" t="s">
        <v>461</v>
      </c>
      <c r="E23" s="64" t="s">
        <v>11</v>
      </c>
      <c r="F23" s="97">
        <v>18850</v>
      </c>
      <c r="G23" s="34">
        <f>F23*1.3</f>
        <v>24505</v>
      </c>
      <c r="H23" s="222"/>
      <c r="I23" s="35">
        <f t="shared" si="0"/>
        <v>0</v>
      </c>
      <c r="J23" s="36">
        <f t="shared" si="1"/>
        <v>0</v>
      </c>
      <c r="K23" s="7"/>
    </row>
    <row r="24" spans="1:11" ht="43.5" customHeight="1">
      <c r="A24" s="37" t="s">
        <v>424</v>
      </c>
      <c r="B24" s="31">
        <v>100</v>
      </c>
      <c r="C24" s="32" t="s">
        <v>8</v>
      </c>
      <c r="D24" s="32" t="s">
        <v>9</v>
      </c>
      <c r="E24" s="64" t="s">
        <v>10</v>
      </c>
      <c r="F24" s="97">
        <v>38.61000000000001</v>
      </c>
      <c r="G24" s="34">
        <v>69</v>
      </c>
      <c r="H24" s="222"/>
      <c r="I24" s="35">
        <f t="shared" si="0"/>
        <v>0</v>
      </c>
      <c r="J24" s="36">
        <f t="shared" si="1"/>
        <v>0</v>
      </c>
      <c r="K24" s="7"/>
    </row>
    <row r="25" spans="1:11" ht="43.5" customHeight="1">
      <c r="A25" s="37" t="s">
        <v>425</v>
      </c>
      <c r="B25" s="31">
        <v>250</v>
      </c>
      <c r="C25" s="32" t="s">
        <v>8</v>
      </c>
      <c r="D25" s="32" t="s">
        <v>9</v>
      </c>
      <c r="E25" s="64" t="s">
        <v>10</v>
      </c>
      <c r="F25" s="97">
        <v>68.64000000000001</v>
      </c>
      <c r="G25" s="34">
        <v>119</v>
      </c>
      <c r="H25" s="222"/>
      <c r="I25" s="35">
        <f t="shared" si="0"/>
        <v>0</v>
      </c>
      <c r="J25" s="36">
        <f t="shared" si="1"/>
        <v>0</v>
      </c>
      <c r="K25" s="7"/>
    </row>
    <row r="26" spans="1:11" ht="43.5" customHeight="1">
      <c r="A26" s="38" t="s">
        <v>426</v>
      </c>
      <c r="B26" s="31">
        <v>500</v>
      </c>
      <c r="C26" s="32" t="s">
        <v>8</v>
      </c>
      <c r="D26" s="32" t="s">
        <v>9</v>
      </c>
      <c r="E26" s="64" t="s">
        <v>10</v>
      </c>
      <c r="F26" s="97">
        <v>118.69000000000001</v>
      </c>
      <c r="G26" s="34">
        <v>199</v>
      </c>
      <c r="H26" s="222"/>
      <c r="I26" s="35">
        <f t="shared" si="0"/>
        <v>0</v>
      </c>
      <c r="J26" s="36">
        <f t="shared" si="1"/>
        <v>0</v>
      </c>
      <c r="K26" s="7"/>
    </row>
    <row r="27" spans="1:11" ht="43.5" customHeight="1">
      <c r="A27" s="38" t="s">
        <v>682</v>
      </c>
      <c r="B27" s="31">
        <v>1000</v>
      </c>
      <c r="C27" s="32" t="s">
        <v>8</v>
      </c>
      <c r="D27" s="32" t="s">
        <v>9</v>
      </c>
      <c r="E27" s="64" t="s">
        <v>10</v>
      </c>
      <c r="F27" s="97">
        <v>218.79000000000002</v>
      </c>
      <c r="G27" s="34">
        <f>F27*1.7</f>
        <v>371.94300000000004</v>
      </c>
      <c r="H27" s="222"/>
      <c r="I27" s="35">
        <f t="shared" si="0"/>
        <v>0</v>
      </c>
      <c r="J27" s="36">
        <f t="shared" si="1"/>
        <v>0</v>
      </c>
      <c r="K27" s="7"/>
    </row>
    <row r="28" spans="1:11" ht="43.5" customHeight="1">
      <c r="A28" s="38" t="s">
        <v>683</v>
      </c>
      <c r="B28" s="31">
        <v>25000</v>
      </c>
      <c r="C28" s="32" t="s">
        <v>8</v>
      </c>
      <c r="D28" s="32" t="s">
        <v>9</v>
      </c>
      <c r="E28" s="64" t="s">
        <v>11</v>
      </c>
      <c r="F28" s="97">
        <v>4550</v>
      </c>
      <c r="G28" s="34">
        <f>F28*1.7</f>
        <v>7735</v>
      </c>
      <c r="H28" s="222"/>
      <c r="I28" s="35">
        <f t="shared" si="0"/>
        <v>0</v>
      </c>
      <c r="J28" s="36">
        <f t="shared" si="1"/>
        <v>0</v>
      </c>
      <c r="K28" s="7"/>
    </row>
    <row r="29" spans="1:11" ht="43.5" customHeight="1">
      <c r="A29" s="37" t="s">
        <v>427</v>
      </c>
      <c r="B29" s="31">
        <v>200</v>
      </c>
      <c r="C29" s="39" t="s">
        <v>12</v>
      </c>
      <c r="D29" s="32" t="s">
        <v>13</v>
      </c>
      <c r="E29" s="64" t="s">
        <v>14</v>
      </c>
      <c r="F29" s="97">
        <v>37.125</v>
      </c>
      <c r="G29" s="34">
        <v>69</v>
      </c>
      <c r="H29" s="222"/>
      <c r="I29" s="35">
        <f t="shared" si="0"/>
        <v>0</v>
      </c>
      <c r="J29" s="36">
        <f t="shared" si="1"/>
        <v>0</v>
      </c>
      <c r="K29" s="7"/>
    </row>
    <row r="30" spans="1:11" ht="43.5" customHeight="1">
      <c r="A30" s="40" t="s">
        <v>15</v>
      </c>
      <c r="B30" s="31">
        <v>200</v>
      </c>
      <c r="C30" s="39" t="s">
        <v>12</v>
      </c>
      <c r="D30" s="32" t="s">
        <v>13</v>
      </c>
      <c r="E30" s="64" t="s">
        <v>14</v>
      </c>
      <c r="F30" s="97">
        <v>44</v>
      </c>
      <c r="G30" s="34">
        <v>79</v>
      </c>
      <c r="H30" s="222"/>
      <c r="I30" s="35">
        <f t="shared" si="0"/>
        <v>0</v>
      </c>
      <c r="J30" s="36">
        <f t="shared" si="1"/>
        <v>0</v>
      </c>
      <c r="K30" s="7"/>
    </row>
    <row r="31" spans="1:11" ht="43.5" customHeight="1">
      <c r="A31" s="37" t="s">
        <v>16</v>
      </c>
      <c r="B31" s="31">
        <v>100</v>
      </c>
      <c r="C31" s="32" t="s">
        <v>8</v>
      </c>
      <c r="D31" s="31" t="s">
        <v>9</v>
      </c>
      <c r="E31" s="64" t="s">
        <v>10</v>
      </c>
      <c r="F31" s="97">
        <v>355.05</v>
      </c>
      <c r="G31" s="34">
        <f>F31*1.7</f>
        <v>603.585</v>
      </c>
      <c r="H31" s="222"/>
      <c r="I31" s="35">
        <f t="shared" si="0"/>
        <v>0</v>
      </c>
      <c r="J31" s="36">
        <f t="shared" si="1"/>
        <v>0</v>
      </c>
      <c r="K31" s="7"/>
    </row>
    <row r="32" spans="1:11" ht="43.5" customHeight="1">
      <c r="A32" s="37" t="s">
        <v>17</v>
      </c>
      <c r="B32" s="31">
        <v>250</v>
      </c>
      <c r="C32" s="32" t="s">
        <v>8</v>
      </c>
      <c r="D32" s="31" t="s">
        <v>9</v>
      </c>
      <c r="E32" s="64" t="s">
        <v>10</v>
      </c>
      <c r="F32" s="97">
        <v>861.3000000000001</v>
      </c>
      <c r="G32" s="34">
        <f>F32*1.7</f>
        <v>1464.21</v>
      </c>
      <c r="H32" s="222"/>
      <c r="I32" s="35">
        <f t="shared" si="0"/>
        <v>0</v>
      </c>
      <c r="J32" s="36">
        <f t="shared" si="1"/>
        <v>0</v>
      </c>
      <c r="K32" s="7"/>
    </row>
    <row r="33" spans="1:11" ht="43.5" customHeight="1">
      <c r="A33" s="37" t="s">
        <v>428</v>
      </c>
      <c r="B33" s="31">
        <v>500</v>
      </c>
      <c r="C33" s="32" t="s">
        <v>8</v>
      </c>
      <c r="D33" s="31" t="s">
        <v>9</v>
      </c>
      <c r="E33" s="64" t="s">
        <v>10</v>
      </c>
      <c r="F33" s="97">
        <v>1705.0500000000002</v>
      </c>
      <c r="G33" s="34">
        <f>F33*1.7</f>
        <v>2898.585</v>
      </c>
      <c r="H33" s="222"/>
      <c r="I33" s="35">
        <f t="shared" si="0"/>
        <v>0</v>
      </c>
      <c r="J33" s="36">
        <f t="shared" si="1"/>
        <v>0</v>
      </c>
      <c r="K33" s="7"/>
    </row>
    <row r="34" spans="1:11" ht="43.5" customHeight="1">
      <c r="A34" s="37" t="s">
        <v>702</v>
      </c>
      <c r="B34" s="31">
        <v>1000</v>
      </c>
      <c r="C34" s="32" t="s">
        <v>8</v>
      </c>
      <c r="D34" s="31" t="s">
        <v>9</v>
      </c>
      <c r="E34" s="64" t="s">
        <v>10</v>
      </c>
      <c r="F34" s="97">
        <v>3392.55</v>
      </c>
      <c r="G34" s="34">
        <f>F34*1.7</f>
        <v>5767.335</v>
      </c>
      <c r="H34" s="222"/>
      <c r="I34" s="35">
        <f t="shared" si="0"/>
        <v>0</v>
      </c>
      <c r="J34" s="36">
        <f t="shared" si="1"/>
        <v>0</v>
      </c>
      <c r="K34" s="7"/>
    </row>
    <row r="35" spans="1:11" ht="43.5" customHeight="1">
      <c r="A35" s="37" t="s">
        <v>703</v>
      </c>
      <c r="B35" s="31">
        <v>25000</v>
      </c>
      <c r="C35" s="32" t="s">
        <v>8</v>
      </c>
      <c r="D35" s="31" t="s">
        <v>9</v>
      </c>
      <c r="E35" s="64" t="s">
        <v>704</v>
      </c>
      <c r="F35" s="97">
        <v>81250</v>
      </c>
      <c r="G35" s="34">
        <f>F35*1.5</f>
        <v>121875</v>
      </c>
      <c r="H35" s="222"/>
      <c r="I35" s="35">
        <f t="shared" si="0"/>
        <v>0</v>
      </c>
      <c r="J35" s="36">
        <f>B35*H35</f>
        <v>0</v>
      </c>
      <c r="K35" s="7"/>
    </row>
    <row r="36" spans="1:11" ht="43.5" customHeight="1">
      <c r="A36" s="37" t="s">
        <v>429</v>
      </c>
      <c r="B36" s="31">
        <v>50</v>
      </c>
      <c r="C36" s="32" t="s">
        <v>8</v>
      </c>
      <c r="D36" s="31" t="s">
        <v>9</v>
      </c>
      <c r="E36" s="64" t="s">
        <v>10</v>
      </c>
      <c r="F36" s="97">
        <v>40.04</v>
      </c>
      <c r="G36" s="34">
        <v>61</v>
      </c>
      <c r="H36" s="222"/>
      <c r="I36" s="35">
        <f t="shared" si="0"/>
        <v>0</v>
      </c>
      <c r="J36" s="36">
        <f t="shared" si="1"/>
        <v>0</v>
      </c>
      <c r="K36" s="7"/>
    </row>
    <row r="37" spans="1:11" ht="43.5" customHeight="1">
      <c r="A37" s="37" t="s">
        <v>430</v>
      </c>
      <c r="B37" s="31">
        <v>100</v>
      </c>
      <c r="C37" s="32" t="s">
        <v>8</v>
      </c>
      <c r="D37" s="31" t="s">
        <v>9</v>
      </c>
      <c r="E37" s="64" t="s">
        <v>10</v>
      </c>
      <c r="F37" s="97">
        <v>61.49</v>
      </c>
      <c r="G37" s="34">
        <v>99</v>
      </c>
      <c r="H37" s="222"/>
      <c r="I37" s="35">
        <f t="shared" si="0"/>
        <v>0</v>
      </c>
      <c r="J37" s="36">
        <f t="shared" si="1"/>
        <v>0</v>
      </c>
      <c r="K37" s="7"/>
    </row>
    <row r="38" spans="1:11" ht="43.5" customHeight="1">
      <c r="A38" s="37" t="s">
        <v>431</v>
      </c>
      <c r="B38" s="31">
        <v>250</v>
      </c>
      <c r="C38" s="32" t="s">
        <v>8</v>
      </c>
      <c r="D38" s="31" t="s">
        <v>9</v>
      </c>
      <c r="E38" s="64" t="s">
        <v>10</v>
      </c>
      <c r="F38" s="97">
        <v>125.84000000000002</v>
      </c>
      <c r="G38" s="34">
        <v>199</v>
      </c>
      <c r="H38" s="222"/>
      <c r="I38" s="35">
        <f t="shared" si="0"/>
        <v>0</v>
      </c>
      <c r="J38" s="36">
        <f t="shared" si="1"/>
        <v>0</v>
      </c>
      <c r="K38" s="7"/>
    </row>
    <row r="39" spans="1:11" ht="43.5" customHeight="1">
      <c r="A39" s="37" t="s">
        <v>684</v>
      </c>
      <c r="B39" s="31">
        <v>1000</v>
      </c>
      <c r="C39" s="32" t="s">
        <v>8</v>
      </c>
      <c r="D39" s="31" t="s">
        <v>9</v>
      </c>
      <c r="E39" s="64" t="s">
        <v>10</v>
      </c>
      <c r="F39" s="97">
        <v>447.5900000000001</v>
      </c>
      <c r="G39" s="34">
        <f>F39*1.7</f>
        <v>760.9030000000001</v>
      </c>
      <c r="H39" s="222"/>
      <c r="I39" s="35">
        <f t="shared" si="0"/>
        <v>0</v>
      </c>
      <c r="J39" s="36">
        <f t="shared" si="1"/>
        <v>0</v>
      </c>
      <c r="K39" s="7"/>
    </row>
    <row r="40" spans="1:11" ht="43.5" customHeight="1">
      <c r="A40" s="37" t="s">
        <v>685</v>
      </c>
      <c r="B40" s="31">
        <v>25000</v>
      </c>
      <c r="C40" s="32" t="s">
        <v>8</v>
      </c>
      <c r="D40" s="31" t="s">
        <v>9</v>
      </c>
      <c r="E40" s="64" t="s">
        <v>11</v>
      </c>
      <c r="F40" s="97">
        <v>9750</v>
      </c>
      <c r="G40" s="34">
        <f>F40*1.7</f>
        <v>16575</v>
      </c>
      <c r="H40" s="222"/>
      <c r="I40" s="35">
        <f t="shared" si="0"/>
        <v>0</v>
      </c>
      <c r="J40" s="36">
        <f t="shared" si="1"/>
        <v>0</v>
      </c>
      <c r="K40" s="7"/>
    </row>
    <row r="41" spans="1:11" ht="43.5" customHeight="1">
      <c r="A41" s="57" t="s">
        <v>756</v>
      </c>
      <c r="B41" s="31">
        <v>300</v>
      </c>
      <c r="C41" s="39" t="s">
        <v>12</v>
      </c>
      <c r="D41" s="31" t="s">
        <v>47</v>
      </c>
      <c r="E41" s="64" t="s">
        <v>757</v>
      </c>
      <c r="F41" s="97">
        <v>70</v>
      </c>
      <c r="G41" s="34">
        <v>120</v>
      </c>
      <c r="H41" s="222"/>
      <c r="I41" s="35">
        <f t="shared" si="0"/>
        <v>0</v>
      </c>
      <c r="J41" s="36">
        <f t="shared" si="1"/>
        <v>0</v>
      </c>
      <c r="K41" s="7"/>
    </row>
    <row r="42" spans="1:11" ht="43.5" customHeight="1">
      <c r="A42" s="37" t="s">
        <v>432</v>
      </c>
      <c r="B42" s="31">
        <v>20</v>
      </c>
      <c r="C42" s="32" t="s">
        <v>18</v>
      </c>
      <c r="D42" s="31" t="s">
        <v>9</v>
      </c>
      <c r="E42" s="64" t="s">
        <v>10</v>
      </c>
      <c r="F42" s="97">
        <v>158.125</v>
      </c>
      <c r="G42" s="34">
        <v>258.75</v>
      </c>
      <c r="H42" s="222"/>
      <c r="I42" s="35">
        <f t="shared" si="0"/>
        <v>0</v>
      </c>
      <c r="J42" s="36">
        <f t="shared" si="1"/>
        <v>0</v>
      </c>
      <c r="K42" s="7"/>
    </row>
    <row r="43" spans="1:11" ht="43.5" customHeight="1">
      <c r="A43" s="37" t="s">
        <v>433</v>
      </c>
      <c r="B43" s="31">
        <v>50</v>
      </c>
      <c r="C43" s="32" t="s">
        <v>18</v>
      </c>
      <c r="D43" s="31" t="s">
        <v>9</v>
      </c>
      <c r="E43" s="64" t="s">
        <v>10</v>
      </c>
      <c r="F43" s="97">
        <v>132</v>
      </c>
      <c r="G43" s="34">
        <v>219</v>
      </c>
      <c r="H43" s="222"/>
      <c r="I43" s="35">
        <f t="shared" si="0"/>
        <v>0</v>
      </c>
      <c r="J43" s="36">
        <f t="shared" si="1"/>
        <v>0</v>
      </c>
      <c r="K43" s="7"/>
    </row>
    <row r="44" spans="1:11" ht="43.5" customHeight="1">
      <c r="A44" s="37" t="s">
        <v>434</v>
      </c>
      <c r="B44" s="31">
        <v>50</v>
      </c>
      <c r="C44" s="32" t="s">
        <v>18</v>
      </c>
      <c r="D44" s="31" t="s">
        <v>9</v>
      </c>
      <c r="E44" s="64" t="s">
        <v>10</v>
      </c>
      <c r="F44" s="97">
        <v>126.50000000000001</v>
      </c>
      <c r="G44" s="34">
        <v>209</v>
      </c>
      <c r="H44" s="222"/>
      <c r="I44" s="35">
        <f t="shared" si="0"/>
        <v>0</v>
      </c>
      <c r="J44" s="36">
        <f t="shared" si="1"/>
        <v>0</v>
      </c>
      <c r="K44" s="7"/>
    </row>
    <row r="45" spans="1:11" ht="43.5" customHeight="1">
      <c r="A45" s="37" t="s">
        <v>435</v>
      </c>
      <c r="B45" s="31">
        <v>50</v>
      </c>
      <c r="C45" s="32" t="s">
        <v>18</v>
      </c>
      <c r="D45" s="31" t="s">
        <v>9</v>
      </c>
      <c r="E45" s="64" t="s">
        <v>10</v>
      </c>
      <c r="F45" s="97">
        <v>93.50000000000001</v>
      </c>
      <c r="G45" s="34">
        <v>159</v>
      </c>
      <c r="H45" s="222"/>
      <c r="I45" s="35">
        <f t="shared" si="0"/>
        <v>0</v>
      </c>
      <c r="J45" s="36">
        <f t="shared" si="1"/>
        <v>0</v>
      </c>
      <c r="K45" s="7"/>
    </row>
    <row r="46" spans="1:11" ht="43.5" customHeight="1">
      <c r="A46" s="37" t="s">
        <v>436</v>
      </c>
      <c r="B46" s="31">
        <v>100</v>
      </c>
      <c r="C46" s="32" t="s">
        <v>18</v>
      </c>
      <c r="D46" s="31" t="s">
        <v>9</v>
      </c>
      <c r="E46" s="64" t="s">
        <v>10</v>
      </c>
      <c r="F46" s="97">
        <v>272.25</v>
      </c>
      <c r="G46" s="34">
        <v>449</v>
      </c>
      <c r="H46" s="222"/>
      <c r="I46" s="35">
        <f t="shared" si="0"/>
        <v>0</v>
      </c>
      <c r="J46" s="36">
        <f t="shared" si="1"/>
        <v>0</v>
      </c>
      <c r="K46" s="7"/>
    </row>
    <row r="47" spans="1:11" ht="43.5" customHeight="1">
      <c r="A47" s="37" t="s">
        <v>437</v>
      </c>
      <c r="B47" s="31">
        <v>50</v>
      </c>
      <c r="C47" s="32" t="s">
        <v>18</v>
      </c>
      <c r="D47" s="31" t="s">
        <v>9</v>
      </c>
      <c r="E47" s="64" t="s">
        <v>10</v>
      </c>
      <c r="F47" s="97">
        <v>79.75</v>
      </c>
      <c r="G47" s="34">
        <v>130</v>
      </c>
      <c r="H47" s="222"/>
      <c r="I47" s="35">
        <f t="shared" si="0"/>
        <v>0</v>
      </c>
      <c r="J47" s="36">
        <f t="shared" si="1"/>
        <v>0</v>
      </c>
      <c r="K47" s="7"/>
    </row>
    <row r="48" spans="1:11" ht="43.5" customHeight="1">
      <c r="A48" s="37" t="s">
        <v>438</v>
      </c>
      <c r="B48" s="31">
        <v>50</v>
      </c>
      <c r="C48" s="32" t="s">
        <v>18</v>
      </c>
      <c r="D48" s="31" t="s">
        <v>9</v>
      </c>
      <c r="E48" s="64" t="s">
        <v>10</v>
      </c>
      <c r="F48" s="97">
        <v>60.50000000000001</v>
      </c>
      <c r="G48" s="34">
        <v>99</v>
      </c>
      <c r="H48" s="222"/>
      <c r="I48" s="35">
        <f t="shared" si="0"/>
        <v>0</v>
      </c>
      <c r="J48" s="36">
        <f t="shared" si="1"/>
        <v>0</v>
      </c>
      <c r="K48" s="7"/>
    </row>
    <row r="49" spans="1:11" ht="43.5" customHeight="1">
      <c r="A49" s="37" t="s">
        <v>439</v>
      </c>
      <c r="B49" s="31">
        <v>50</v>
      </c>
      <c r="C49" s="32" t="s">
        <v>18</v>
      </c>
      <c r="D49" s="31" t="s">
        <v>9</v>
      </c>
      <c r="E49" s="64" t="s">
        <v>10</v>
      </c>
      <c r="F49" s="97">
        <v>60.50000000000001</v>
      </c>
      <c r="G49" s="34">
        <v>99</v>
      </c>
      <c r="H49" s="222"/>
      <c r="I49" s="35">
        <f>H49*F49</f>
        <v>0</v>
      </c>
      <c r="J49" s="36">
        <f>B49*H49</f>
        <v>0</v>
      </c>
      <c r="K49" s="7"/>
    </row>
    <row r="50" spans="1:11" ht="39.75" customHeight="1">
      <c r="A50" s="30" t="s">
        <v>440</v>
      </c>
      <c r="B50" s="31">
        <v>50</v>
      </c>
      <c r="C50" s="32" t="s">
        <v>18</v>
      </c>
      <c r="D50" s="31" t="s">
        <v>9</v>
      </c>
      <c r="E50" s="64" t="s">
        <v>10</v>
      </c>
      <c r="F50" s="97">
        <v>61.87500000000001</v>
      </c>
      <c r="G50" s="34">
        <v>100</v>
      </c>
      <c r="H50" s="222"/>
      <c r="I50" s="35">
        <f>H50*F50</f>
        <v>0</v>
      </c>
      <c r="J50" s="36">
        <f>B50*H50</f>
        <v>0</v>
      </c>
      <c r="K50" s="7"/>
    </row>
    <row r="51" spans="1:11" ht="43.5" customHeight="1">
      <c r="A51" s="30" t="s">
        <v>441</v>
      </c>
      <c r="B51" s="31">
        <v>50</v>
      </c>
      <c r="C51" s="32" t="s">
        <v>18</v>
      </c>
      <c r="D51" s="31" t="s">
        <v>9</v>
      </c>
      <c r="E51" s="64" t="s">
        <v>10</v>
      </c>
      <c r="F51" s="97">
        <v>61.87500000000001</v>
      </c>
      <c r="G51" s="34">
        <v>100</v>
      </c>
      <c r="H51" s="222"/>
      <c r="I51" s="35">
        <f>H51*F51</f>
        <v>0</v>
      </c>
      <c r="J51" s="36">
        <f>B51*H51</f>
        <v>0</v>
      </c>
      <c r="K51" s="7"/>
    </row>
    <row r="52" spans="1:11" ht="55.5" customHeight="1">
      <c r="A52" s="41" t="s">
        <v>442</v>
      </c>
      <c r="B52" s="42"/>
      <c r="C52" s="42"/>
      <c r="D52" s="42"/>
      <c r="E52" s="43"/>
      <c r="F52" s="191"/>
      <c r="G52" s="42"/>
      <c r="H52" s="223" t="s">
        <v>59</v>
      </c>
      <c r="I52" s="44"/>
      <c r="J52" s="45"/>
      <c r="K52" s="7"/>
    </row>
    <row r="53" spans="1:11" ht="43.5" customHeight="1">
      <c r="A53" s="46" t="s">
        <v>443</v>
      </c>
      <c r="B53" s="47">
        <v>500</v>
      </c>
      <c r="C53" s="32" t="s">
        <v>19</v>
      </c>
      <c r="D53" s="32" t="s">
        <v>9</v>
      </c>
      <c r="E53" s="32" t="s">
        <v>10</v>
      </c>
      <c r="F53" s="97">
        <v>211.20000000000002</v>
      </c>
      <c r="G53" s="34">
        <v>349</v>
      </c>
      <c r="H53" s="222"/>
      <c r="I53" s="35">
        <f aca="true" t="shared" si="2" ref="I53:I82">H53*F53</f>
        <v>0</v>
      </c>
      <c r="J53" s="36">
        <f aca="true" t="shared" si="3" ref="J53:J82">B53*H53</f>
        <v>0</v>
      </c>
      <c r="K53" s="7"/>
    </row>
    <row r="54" spans="1:11" ht="43.5" customHeight="1">
      <c r="A54" s="46" t="s">
        <v>444</v>
      </c>
      <c r="B54" s="47">
        <v>1000</v>
      </c>
      <c r="C54" s="32" t="s">
        <v>19</v>
      </c>
      <c r="D54" s="32" t="s">
        <v>9</v>
      </c>
      <c r="E54" s="32" t="s">
        <v>10</v>
      </c>
      <c r="F54" s="97">
        <v>405.90000000000003</v>
      </c>
      <c r="G54" s="34">
        <v>660</v>
      </c>
      <c r="H54" s="222"/>
      <c r="I54" s="35">
        <f t="shared" si="2"/>
        <v>0</v>
      </c>
      <c r="J54" s="36">
        <f t="shared" si="3"/>
        <v>0</v>
      </c>
      <c r="K54" s="7"/>
    </row>
    <row r="55" spans="1:11" ht="43.5" customHeight="1">
      <c r="A55" s="48" t="s">
        <v>445</v>
      </c>
      <c r="B55" s="47">
        <v>11000</v>
      </c>
      <c r="C55" s="32" t="s">
        <v>19</v>
      </c>
      <c r="D55" s="32" t="s">
        <v>9</v>
      </c>
      <c r="E55" s="32" t="s">
        <v>20</v>
      </c>
      <c r="F55" s="97">
        <v>4306.5</v>
      </c>
      <c r="G55" s="34">
        <v>7047</v>
      </c>
      <c r="H55" s="222"/>
      <c r="I55" s="35">
        <f t="shared" si="2"/>
        <v>0</v>
      </c>
      <c r="J55" s="36">
        <f t="shared" si="3"/>
        <v>0</v>
      </c>
      <c r="K55" s="7"/>
    </row>
    <row r="56" spans="1:11" ht="43.5" customHeight="1">
      <c r="A56" s="49" t="s">
        <v>21</v>
      </c>
      <c r="B56" s="47">
        <v>500</v>
      </c>
      <c r="C56" s="32" t="s">
        <v>19</v>
      </c>
      <c r="D56" s="32" t="s">
        <v>9</v>
      </c>
      <c r="E56" s="32" t="s">
        <v>10</v>
      </c>
      <c r="F56" s="97">
        <v>82.5</v>
      </c>
      <c r="G56" s="34">
        <v>139</v>
      </c>
      <c r="H56" s="222"/>
      <c r="I56" s="35">
        <f t="shared" si="2"/>
        <v>0</v>
      </c>
      <c r="J56" s="36">
        <f t="shared" si="3"/>
        <v>0</v>
      </c>
      <c r="K56" s="7"/>
    </row>
    <row r="57" spans="1:11" ht="43.5" customHeight="1">
      <c r="A57" s="49" t="s">
        <v>446</v>
      </c>
      <c r="B57" s="47">
        <v>1000</v>
      </c>
      <c r="C57" s="32" t="s">
        <v>19</v>
      </c>
      <c r="D57" s="32" t="s">
        <v>9</v>
      </c>
      <c r="E57" s="32" t="s">
        <v>10</v>
      </c>
      <c r="F57" s="97">
        <v>148.5</v>
      </c>
      <c r="G57" s="34">
        <v>249</v>
      </c>
      <c r="H57" s="222"/>
      <c r="I57" s="35">
        <f t="shared" si="2"/>
        <v>0</v>
      </c>
      <c r="J57" s="36">
        <f t="shared" si="3"/>
        <v>0</v>
      </c>
      <c r="K57" s="7"/>
    </row>
    <row r="58" spans="1:11" ht="43.5" customHeight="1">
      <c r="A58" s="48" t="s">
        <v>22</v>
      </c>
      <c r="B58" s="47">
        <v>500</v>
      </c>
      <c r="C58" s="32" t="s">
        <v>19</v>
      </c>
      <c r="D58" s="32" t="s">
        <v>9</v>
      </c>
      <c r="E58" s="32" t="s">
        <v>10</v>
      </c>
      <c r="F58" s="97">
        <v>198.00000000000003</v>
      </c>
      <c r="G58" s="34">
        <v>320</v>
      </c>
      <c r="H58" s="222"/>
      <c r="I58" s="35">
        <f t="shared" si="2"/>
        <v>0</v>
      </c>
      <c r="J58" s="36">
        <f t="shared" si="3"/>
        <v>0</v>
      </c>
      <c r="K58" s="7"/>
    </row>
    <row r="59" spans="1:11" ht="43.5" customHeight="1">
      <c r="A59" s="48" t="s">
        <v>23</v>
      </c>
      <c r="B59" s="47">
        <v>1000</v>
      </c>
      <c r="C59" s="32" t="s">
        <v>19</v>
      </c>
      <c r="D59" s="32" t="s">
        <v>9</v>
      </c>
      <c r="E59" s="32" t="s">
        <v>10</v>
      </c>
      <c r="F59" s="97">
        <v>247.50000000000003</v>
      </c>
      <c r="G59" s="34">
        <v>400</v>
      </c>
      <c r="H59" s="222"/>
      <c r="I59" s="35">
        <f t="shared" si="2"/>
        <v>0</v>
      </c>
      <c r="J59" s="36">
        <f t="shared" si="3"/>
        <v>0</v>
      </c>
      <c r="K59" s="7"/>
    </row>
    <row r="60" spans="1:11" ht="43.5" customHeight="1">
      <c r="A60" s="49" t="s">
        <v>24</v>
      </c>
      <c r="B60" s="47">
        <v>500</v>
      </c>
      <c r="C60" s="32" t="s">
        <v>19</v>
      </c>
      <c r="D60" s="32" t="s">
        <v>9</v>
      </c>
      <c r="E60" s="32" t="s">
        <v>10</v>
      </c>
      <c r="F60" s="97">
        <v>255.75000000000003</v>
      </c>
      <c r="G60" s="34">
        <v>418.5</v>
      </c>
      <c r="H60" s="222"/>
      <c r="I60" s="35">
        <f t="shared" si="2"/>
        <v>0</v>
      </c>
      <c r="J60" s="36">
        <f t="shared" si="3"/>
        <v>0</v>
      </c>
      <c r="K60" s="7"/>
    </row>
    <row r="61" spans="1:11" ht="43.5" customHeight="1">
      <c r="A61" s="49" t="s">
        <v>25</v>
      </c>
      <c r="B61" s="47">
        <v>1000</v>
      </c>
      <c r="C61" s="32" t="s">
        <v>19</v>
      </c>
      <c r="D61" s="32" t="s">
        <v>9</v>
      </c>
      <c r="E61" s="32" t="s">
        <v>10</v>
      </c>
      <c r="F61" s="97">
        <v>363.00000000000006</v>
      </c>
      <c r="G61" s="34">
        <v>599</v>
      </c>
      <c r="H61" s="222"/>
      <c r="I61" s="35">
        <f t="shared" si="2"/>
        <v>0</v>
      </c>
      <c r="J61" s="36">
        <f t="shared" si="3"/>
        <v>0</v>
      </c>
      <c r="K61" s="7"/>
    </row>
    <row r="62" spans="1:11" ht="43.5" customHeight="1">
      <c r="A62" s="49" t="s">
        <v>447</v>
      </c>
      <c r="B62" s="47">
        <v>500</v>
      </c>
      <c r="C62" s="32" t="s">
        <v>19</v>
      </c>
      <c r="D62" s="32" t="s">
        <v>9</v>
      </c>
      <c r="E62" s="32" t="s">
        <v>10</v>
      </c>
      <c r="F62" s="97">
        <v>262.35</v>
      </c>
      <c r="G62" s="34">
        <v>429.3</v>
      </c>
      <c r="H62" s="222"/>
      <c r="I62" s="35">
        <f t="shared" si="2"/>
        <v>0</v>
      </c>
      <c r="J62" s="36">
        <f t="shared" si="3"/>
        <v>0</v>
      </c>
      <c r="K62" s="7"/>
    </row>
    <row r="63" spans="1:11" ht="43.5" customHeight="1">
      <c r="A63" s="49" t="s">
        <v>26</v>
      </c>
      <c r="B63" s="47">
        <v>500</v>
      </c>
      <c r="C63" s="32" t="s">
        <v>19</v>
      </c>
      <c r="D63" s="32" t="s">
        <v>9</v>
      </c>
      <c r="E63" s="32" t="s">
        <v>10</v>
      </c>
      <c r="F63" s="97">
        <v>198.00000000000003</v>
      </c>
      <c r="G63" s="34">
        <v>329</v>
      </c>
      <c r="H63" s="222"/>
      <c r="I63" s="35">
        <f t="shared" si="2"/>
        <v>0</v>
      </c>
      <c r="J63" s="36">
        <f t="shared" si="3"/>
        <v>0</v>
      </c>
      <c r="K63" s="7"/>
    </row>
    <row r="64" spans="1:11" ht="43.5" customHeight="1">
      <c r="A64" s="49" t="s">
        <v>27</v>
      </c>
      <c r="B64" s="47">
        <v>1000</v>
      </c>
      <c r="C64" s="32" t="s">
        <v>19</v>
      </c>
      <c r="D64" s="32" t="s">
        <v>9</v>
      </c>
      <c r="E64" s="32" t="s">
        <v>10</v>
      </c>
      <c r="F64" s="97">
        <v>387.75000000000006</v>
      </c>
      <c r="G64" s="34">
        <v>639</v>
      </c>
      <c r="H64" s="222"/>
      <c r="I64" s="35">
        <f t="shared" si="2"/>
        <v>0</v>
      </c>
      <c r="J64" s="36">
        <f t="shared" si="3"/>
        <v>0</v>
      </c>
      <c r="K64" s="7"/>
    </row>
    <row r="65" spans="1:11" ht="43.5" customHeight="1">
      <c r="A65" s="49" t="s">
        <v>448</v>
      </c>
      <c r="B65" s="47">
        <v>200</v>
      </c>
      <c r="C65" s="32" t="s">
        <v>19</v>
      </c>
      <c r="D65" s="32" t="s">
        <v>9</v>
      </c>
      <c r="E65" s="32" t="s">
        <v>10</v>
      </c>
      <c r="F65" s="97">
        <v>212.85000000000002</v>
      </c>
      <c r="G65" s="34">
        <v>348</v>
      </c>
      <c r="H65" s="222"/>
      <c r="I65" s="35">
        <f t="shared" si="2"/>
        <v>0</v>
      </c>
      <c r="J65" s="36">
        <f t="shared" si="3"/>
        <v>0</v>
      </c>
      <c r="K65" s="7"/>
    </row>
    <row r="66" spans="1:11" ht="41.25" customHeight="1">
      <c r="A66" s="49" t="s">
        <v>449</v>
      </c>
      <c r="B66" s="47">
        <v>500</v>
      </c>
      <c r="C66" s="32" t="s">
        <v>19</v>
      </c>
      <c r="D66" s="32" t="s">
        <v>9</v>
      </c>
      <c r="E66" s="32" t="s">
        <v>10</v>
      </c>
      <c r="F66" s="97">
        <v>262.35</v>
      </c>
      <c r="G66" s="34">
        <v>429.3</v>
      </c>
      <c r="H66" s="222"/>
      <c r="I66" s="35">
        <f t="shared" si="2"/>
        <v>0</v>
      </c>
      <c r="J66" s="36">
        <f t="shared" si="3"/>
        <v>0</v>
      </c>
      <c r="K66" s="7"/>
    </row>
    <row r="67" spans="1:11" ht="43.5" customHeight="1">
      <c r="A67" s="49" t="s">
        <v>450</v>
      </c>
      <c r="B67" s="47">
        <v>1000</v>
      </c>
      <c r="C67" s="32" t="s">
        <v>19</v>
      </c>
      <c r="D67" s="32" t="s">
        <v>9</v>
      </c>
      <c r="E67" s="32" t="s">
        <v>10</v>
      </c>
      <c r="F67" s="97">
        <v>369.6</v>
      </c>
      <c r="G67" s="34">
        <v>600</v>
      </c>
      <c r="H67" s="222"/>
      <c r="I67" s="35">
        <f t="shared" si="2"/>
        <v>0</v>
      </c>
      <c r="J67" s="36">
        <f t="shared" si="3"/>
        <v>0</v>
      </c>
      <c r="K67" s="7"/>
    </row>
    <row r="68" spans="1:11" ht="43.5" customHeight="1">
      <c r="A68" s="49" t="s">
        <v>28</v>
      </c>
      <c r="B68" s="31">
        <v>500</v>
      </c>
      <c r="C68" s="32" t="s">
        <v>19</v>
      </c>
      <c r="D68" s="32" t="s">
        <v>9</v>
      </c>
      <c r="E68" s="32" t="s">
        <v>10</v>
      </c>
      <c r="F68" s="97">
        <v>292.05</v>
      </c>
      <c r="G68" s="34">
        <v>479</v>
      </c>
      <c r="H68" s="222"/>
      <c r="I68" s="35">
        <f t="shared" si="2"/>
        <v>0</v>
      </c>
      <c r="J68" s="36">
        <f t="shared" si="3"/>
        <v>0</v>
      </c>
      <c r="K68" s="7"/>
    </row>
    <row r="69" spans="1:11" ht="43.5" customHeight="1">
      <c r="A69" s="49" t="s">
        <v>29</v>
      </c>
      <c r="B69" s="31">
        <v>1000</v>
      </c>
      <c r="C69" s="32" t="s">
        <v>19</v>
      </c>
      <c r="D69" s="32" t="s">
        <v>9</v>
      </c>
      <c r="E69" s="32" t="s">
        <v>10</v>
      </c>
      <c r="F69" s="97">
        <v>420.75000000000006</v>
      </c>
      <c r="G69" s="34">
        <v>688.5</v>
      </c>
      <c r="H69" s="222"/>
      <c r="I69" s="35">
        <f t="shared" si="2"/>
        <v>0</v>
      </c>
      <c r="J69" s="36">
        <f t="shared" si="3"/>
        <v>0</v>
      </c>
      <c r="K69" s="7"/>
    </row>
    <row r="70" spans="1:11" ht="43.5" customHeight="1">
      <c r="A70" s="49" t="s">
        <v>30</v>
      </c>
      <c r="B70" s="31">
        <v>500</v>
      </c>
      <c r="C70" s="32" t="s">
        <v>19</v>
      </c>
      <c r="D70" s="32" t="s">
        <v>9</v>
      </c>
      <c r="E70" s="32" t="s">
        <v>10</v>
      </c>
      <c r="F70" s="97">
        <v>239.25000000000003</v>
      </c>
      <c r="G70" s="34">
        <v>390</v>
      </c>
      <c r="H70" s="222"/>
      <c r="I70" s="35">
        <f t="shared" si="2"/>
        <v>0</v>
      </c>
      <c r="J70" s="36">
        <f t="shared" si="3"/>
        <v>0</v>
      </c>
      <c r="K70" s="7"/>
    </row>
    <row r="71" spans="1:11" ht="43.5" customHeight="1">
      <c r="A71" s="49" t="s">
        <v>31</v>
      </c>
      <c r="B71" s="31">
        <v>1000</v>
      </c>
      <c r="C71" s="32" t="s">
        <v>19</v>
      </c>
      <c r="D71" s="32" t="s">
        <v>9</v>
      </c>
      <c r="E71" s="32" t="s">
        <v>10</v>
      </c>
      <c r="F71" s="97">
        <v>330</v>
      </c>
      <c r="G71" s="34">
        <v>540</v>
      </c>
      <c r="H71" s="222"/>
      <c r="I71" s="35">
        <f t="shared" si="2"/>
        <v>0</v>
      </c>
      <c r="J71" s="36">
        <f t="shared" si="3"/>
        <v>0</v>
      </c>
      <c r="K71" s="7"/>
    </row>
    <row r="72" spans="1:11" ht="43.5" customHeight="1">
      <c r="A72" s="49" t="s">
        <v>451</v>
      </c>
      <c r="B72" s="31">
        <v>200</v>
      </c>
      <c r="C72" s="32" t="s">
        <v>19</v>
      </c>
      <c r="D72" s="32" t="s">
        <v>9</v>
      </c>
      <c r="E72" s="32" t="s">
        <v>10</v>
      </c>
      <c r="F72" s="97">
        <v>212.85000000000002</v>
      </c>
      <c r="G72" s="34">
        <v>349</v>
      </c>
      <c r="H72" s="222"/>
      <c r="I72" s="35">
        <f t="shared" si="2"/>
        <v>0</v>
      </c>
      <c r="J72" s="36">
        <f t="shared" si="3"/>
        <v>0</v>
      </c>
      <c r="K72" s="7"/>
    </row>
    <row r="73" spans="1:11" ht="43.5" customHeight="1">
      <c r="A73" s="49" t="s">
        <v>452</v>
      </c>
      <c r="B73" s="31">
        <v>500</v>
      </c>
      <c r="C73" s="32" t="s">
        <v>19</v>
      </c>
      <c r="D73" s="32" t="s">
        <v>9</v>
      </c>
      <c r="E73" s="32" t="s">
        <v>10</v>
      </c>
      <c r="F73" s="97">
        <v>245.85000000000002</v>
      </c>
      <c r="G73" s="34">
        <v>400</v>
      </c>
      <c r="H73" s="222"/>
      <c r="I73" s="35">
        <f t="shared" si="2"/>
        <v>0</v>
      </c>
      <c r="J73" s="36">
        <f t="shared" si="3"/>
        <v>0</v>
      </c>
      <c r="K73" s="7"/>
    </row>
    <row r="74" spans="1:11" ht="43.5" customHeight="1">
      <c r="A74" s="49" t="s">
        <v>453</v>
      </c>
      <c r="B74" s="31">
        <v>200</v>
      </c>
      <c r="C74" s="32" t="s">
        <v>19</v>
      </c>
      <c r="D74" s="32" t="s">
        <v>9</v>
      </c>
      <c r="E74" s="32" t="s">
        <v>10</v>
      </c>
      <c r="F74" s="97">
        <v>212.85000000000002</v>
      </c>
      <c r="G74" s="34">
        <v>349</v>
      </c>
      <c r="H74" s="222"/>
      <c r="I74" s="35">
        <f t="shared" si="2"/>
        <v>0</v>
      </c>
      <c r="J74" s="36">
        <f t="shared" si="3"/>
        <v>0</v>
      </c>
      <c r="K74" s="7"/>
    </row>
    <row r="75" spans="1:11" ht="43.5" customHeight="1">
      <c r="A75" s="49" t="s">
        <v>454</v>
      </c>
      <c r="B75" s="31">
        <v>500</v>
      </c>
      <c r="C75" s="32" t="s">
        <v>19</v>
      </c>
      <c r="D75" s="32" t="s">
        <v>9</v>
      </c>
      <c r="E75" s="32" t="s">
        <v>10</v>
      </c>
      <c r="F75" s="97">
        <v>245.85000000000002</v>
      </c>
      <c r="G75" s="34">
        <v>400</v>
      </c>
      <c r="H75" s="222"/>
      <c r="I75" s="35">
        <f t="shared" si="2"/>
        <v>0</v>
      </c>
      <c r="J75" s="36">
        <f t="shared" si="3"/>
        <v>0</v>
      </c>
      <c r="K75" s="7"/>
    </row>
    <row r="76" spans="1:11" ht="43.5" customHeight="1">
      <c r="A76" s="49" t="s">
        <v>455</v>
      </c>
      <c r="B76" s="31">
        <v>200</v>
      </c>
      <c r="C76" s="32" t="s">
        <v>19</v>
      </c>
      <c r="D76" s="32" t="s">
        <v>9</v>
      </c>
      <c r="E76" s="32" t="s">
        <v>10</v>
      </c>
      <c r="F76" s="97">
        <v>176.55</v>
      </c>
      <c r="G76" s="34">
        <v>288.90000000000003</v>
      </c>
      <c r="H76" s="222"/>
      <c r="I76" s="35">
        <f t="shared" si="2"/>
        <v>0</v>
      </c>
      <c r="J76" s="36">
        <f t="shared" si="3"/>
        <v>0</v>
      </c>
      <c r="K76" s="7"/>
    </row>
    <row r="77" spans="1:11" ht="43.5" customHeight="1">
      <c r="A77" s="50" t="s">
        <v>456</v>
      </c>
      <c r="B77" s="31">
        <v>100</v>
      </c>
      <c r="C77" s="32" t="s">
        <v>12</v>
      </c>
      <c r="D77" s="32" t="s">
        <v>9</v>
      </c>
      <c r="E77" s="32" t="s">
        <v>457</v>
      </c>
      <c r="F77" s="97">
        <v>35.53</v>
      </c>
      <c r="G77" s="34">
        <v>59</v>
      </c>
      <c r="H77" s="222"/>
      <c r="I77" s="35">
        <f t="shared" si="2"/>
        <v>0</v>
      </c>
      <c r="J77" s="36">
        <f t="shared" si="3"/>
        <v>0</v>
      </c>
      <c r="K77" s="7"/>
    </row>
    <row r="78" spans="1:11" ht="43.5" customHeight="1">
      <c r="A78" s="50" t="s">
        <v>458</v>
      </c>
      <c r="B78" s="31">
        <v>200</v>
      </c>
      <c r="C78" s="32" t="s">
        <v>12</v>
      </c>
      <c r="D78" s="32" t="s">
        <v>459</v>
      </c>
      <c r="E78" s="32" t="s">
        <v>457</v>
      </c>
      <c r="F78" s="97">
        <v>59.84</v>
      </c>
      <c r="G78" s="34">
        <v>99</v>
      </c>
      <c r="H78" s="222"/>
      <c r="I78" s="35">
        <f t="shared" si="2"/>
        <v>0</v>
      </c>
      <c r="J78" s="36">
        <f t="shared" si="3"/>
        <v>0</v>
      </c>
      <c r="K78" s="7"/>
    </row>
    <row r="79" spans="1:11" ht="43.5" customHeight="1">
      <c r="A79" s="50" t="s">
        <v>460</v>
      </c>
      <c r="B79" s="31">
        <v>500</v>
      </c>
      <c r="C79" s="32" t="s">
        <v>12</v>
      </c>
      <c r="D79" s="32" t="s">
        <v>461</v>
      </c>
      <c r="E79" s="32" t="s">
        <v>457</v>
      </c>
      <c r="F79" s="97">
        <v>125.29</v>
      </c>
      <c r="G79" s="34">
        <v>210</v>
      </c>
      <c r="H79" s="222"/>
      <c r="I79" s="35">
        <f t="shared" si="2"/>
        <v>0</v>
      </c>
      <c r="J79" s="36">
        <f t="shared" si="3"/>
        <v>0</v>
      </c>
      <c r="K79" s="7"/>
    </row>
    <row r="80" spans="1:11" ht="43.5" customHeight="1">
      <c r="A80" s="50" t="s">
        <v>462</v>
      </c>
      <c r="B80" s="31">
        <v>100</v>
      </c>
      <c r="C80" s="32" t="s">
        <v>12</v>
      </c>
      <c r="D80" s="32" t="s">
        <v>463</v>
      </c>
      <c r="E80" s="32" t="s">
        <v>457</v>
      </c>
      <c r="F80" s="97">
        <v>54.230000000000004</v>
      </c>
      <c r="G80" s="34">
        <v>88.74</v>
      </c>
      <c r="H80" s="222"/>
      <c r="I80" s="35">
        <f t="shared" si="2"/>
        <v>0</v>
      </c>
      <c r="J80" s="36">
        <f t="shared" si="3"/>
        <v>0</v>
      </c>
      <c r="K80" s="7"/>
    </row>
    <row r="81" spans="1:11" ht="43.5" customHeight="1">
      <c r="A81" s="50" t="s">
        <v>464</v>
      </c>
      <c r="B81" s="31">
        <v>100</v>
      </c>
      <c r="C81" s="32" t="s">
        <v>12</v>
      </c>
      <c r="D81" s="32" t="s">
        <v>465</v>
      </c>
      <c r="E81" s="32" t="s">
        <v>457</v>
      </c>
      <c r="F81" s="97">
        <v>50.49</v>
      </c>
      <c r="G81" s="34">
        <v>80</v>
      </c>
      <c r="H81" s="222"/>
      <c r="I81" s="35">
        <f t="shared" si="2"/>
        <v>0</v>
      </c>
      <c r="J81" s="36">
        <f t="shared" si="3"/>
        <v>0</v>
      </c>
      <c r="K81" s="7"/>
    </row>
    <row r="82" spans="1:11" ht="43.5" customHeight="1">
      <c r="A82" s="50" t="s">
        <v>466</v>
      </c>
      <c r="B82" s="31">
        <v>100</v>
      </c>
      <c r="C82" s="32" t="s">
        <v>12</v>
      </c>
      <c r="D82" s="32" t="s">
        <v>467</v>
      </c>
      <c r="E82" s="32" t="s">
        <v>457</v>
      </c>
      <c r="F82" s="97">
        <v>50.49</v>
      </c>
      <c r="G82" s="34">
        <v>80</v>
      </c>
      <c r="H82" s="222"/>
      <c r="I82" s="35">
        <f t="shared" si="2"/>
        <v>0</v>
      </c>
      <c r="J82" s="36">
        <f t="shared" si="3"/>
        <v>0</v>
      </c>
      <c r="K82" s="7"/>
    </row>
    <row r="83" spans="1:11" ht="77.25" customHeight="1">
      <c r="A83" s="51" t="s">
        <v>468</v>
      </c>
      <c r="B83" s="52"/>
      <c r="C83" s="53"/>
      <c r="D83" s="54"/>
      <c r="E83" s="55"/>
      <c r="F83" s="191"/>
      <c r="G83" s="56"/>
      <c r="H83" s="223" t="s">
        <v>59</v>
      </c>
      <c r="I83" s="44"/>
      <c r="J83" s="45"/>
      <c r="K83" s="7"/>
    </row>
    <row r="84" spans="1:11" ht="45" customHeight="1">
      <c r="A84" s="57" t="s">
        <v>729</v>
      </c>
      <c r="B84" s="31">
        <v>500</v>
      </c>
      <c r="C84" s="32" t="s">
        <v>8</v>
      </c>
      <c r="D84" s="31" t="s">
        <v>32</v>
      </c>
      <c r="E84" s="250" t="s">
        <v>35</v>
      </c>
      <c r="F84" s="195">
        <v>728</v>
      </c>
      <c r="G84" s="34">
        <v>1299</v>
      </c>
      <c r="H84" s="231"/>
      <c r="I84" s="35">
        <f>H84*F84</f>
        <v>0</v>
      </c>
      <c r="J84" s="36">
        <f>B84*H84</f>
        <v>0</v>
      </c>
      <c r="K84" s="7"/>
    </row>
    <row r="85" spans="1:11" ht="45" customHeight="1">
      <c r="A85" s="57" t="s">
        <v>730</v>
      </c>
      <c r="B85" s="31">
        <v>125</v>
      </c>
      <c r="C85" s="32" t="s">
        <v>8</v>
      </c>
      <c r="D85" s="31" t="s">
        <v>32</v>
      </c>
      <c r="E85" s="250" t="s">
        <v>35</v>
      </c>
      <c r="F85" s="195">
        <v>286</v>
      </c>
      <c r="G85" s="34">
        <v>469</v>
      </c>
      <c r="H85" s="231"/>
      <c r="I85" s="35">
        <f>H85*F85</f>
        <v>0</v>
      </c>
      <c r="J85" s="36">
        <f>B85*H85</f>
        <v>0</v>
      </c>
      <c r="K85" s="7"/>
    </row>
    <row r="86" spans="1:11" ht="45" customHeight="1">
      <c r="A86" s="57" t="str">
        <f>HYPERLINK("http://beeko.ru/maslo-chernogo-tmina-efiopskoe/","Масло тмина ""Эфиопское"" (Речь посланников) 500 мл")</f>
        <v>Масло тмина "Эфиопское" (Речь посланников) 500 мл</v>
      </c>
      <c r="B86" s="58">
        <v>500</v>
      </c>
      <c r="C86" s="32" t="s">
        <v>8</v>
      </c>
      <c r="D86" s="32" t="s">
        <v>32</v>
      </c>
      <c r="E86" s="250" t="s">
        <v>33</v>
      </c>
      <c r="F86" s="97">
        <v>728.7500000000001</v>
      </c>
      <c r="G86" s="34">
        <v>1129</v>
      </c>
      <c r="H86" s="222"/>
      <c r="I86" s="35">
        <f>H86*F86</f>
        <v>0</v>
      </c>
      <c r="J86" s="36">
        <f>B86*H86</f>
        <v>0</v>
      </c>
      <c r="K86" s="7"/>
    </row>
    <row r="87" spans="1:11" ht="43.5" customHeight="1">
      <c r="A87" s="57" t="str">
        <f>HYPERLINK("http://beeko.ru/maslo-chernogo-tmina-efiopskoe/","Масло тмина ""Эфиопское"" (Речь посланников) 125 мл")</f>
        <v>Масло тмина "Эфиопское" (Речь посланников) 125 мл</v>
      </c>
      <c r="B87" s="58">
        <v>125</v>
      </c>
      <c r="C87" s="32" t="s">
        <v>8</v>
      </c>
      <c r="D87" s="32" t="s">
        <v>32</v>
      </c>
      <c r="E87" s="250" t="s">
        <v>33</v>
      </c>
      <c r="F87" s="97">
        <v>261.25</v>
      </c>
      <c r="G87" s="34">
        <v>400</v>
      </c>
      <c r="H87" s="222"/>
      <c r="I87" s="35">
        <f aca="true" t="shared" si="4" ref="I87:I101">H87*F87</f>
        <v>0</v>
      </c>
      <c r="J87" s="36">
        <f aca="true" t="shared" si="5" ref="J87:J101">B87*H87</f>
        <v>0</v>
      </c>
      <c r="K87" s="7"/>
    </row>
    <row r="88" spans="1:11" ht="43.5" customHeight="1">
      <c r="A88" s="57" t="str">
        <f>HYPERLINK("http://beeko.ru/maslo-chernogo-tmina-korolevskoe/","Масло тмина ""Королевское"" 500 мл ")</f>
        <v>Масло тмина "Королевское" 500 мл </v>
      </c>
      <c r="B88" s="58">
        <v>500</v>
      </c>
      <c r="C88" s="32" t="s">
        <v>8</v>
      </c>
      <c r="D88" s="32" t="s">
        <v>32</v>
      </c>
      <c r="E88" s="250" t="s">
        <v>33</v>
      </c>
      <c r="F88" s="97">
        <v>728.7500000000001</v>
      </c>
      <c r="G88" s="34">
        <v>1129</v>
      </c>
      <c r="H88" s="222"/>
      <c r="I88" s="35">
        <f t="shared" si="4"/>
        <v>0</v>
      </c>
      <c r="J88" s="36">
        <f t="shared" si="5"/>
        <v>0</v>
      </c>
      <c r="K88" s="7"/>
    </row>
    <row r="89" spans="1:11" ht="43.5" customHeight="1">
      <c r="A89" s="57" t="str">
        <f>HYPERLINK("http://beeko.ru/maslo-chernogo-tmina-korolevskoe/","Масло тмина ""Королевское"" 125 мл")</f>
        <v>Масло тмина "Королевское" 125 мл</v>
      </c>
      <c r="B89" s="58">
        <v>125</v>
      </c>
      <c r="C89" s="32" t="s">
        <v>8</v>
      </c>
      <c r="D89" s="32" t="s">
        <v>32</v>
      </c>
      <c r="E89" s="250" t="s">
        <v>33</v>
      </c>
      <c r="F89" s="97">
        <v>261.25</v>
      </c>
      <c r="G89" s="34">
        <v>400</v>
      </c>
      <c r="H89" s="222"/>
      <c r="I89" s="35">
        <f t="shared" si="4"/>
        <v>0</v>
      </c>
      <c r="J89" s="36">
        <f t="shared" si="5"/>
        <v>0</v>
      </c>
      <c r="K89" s="7"/>
    </row>
    <row r="90" spans="1:11" ht="43.5" customHeight="1">
      <c r="A90" s="57" t="str">
        <f>HYPERLINK("http://beeko.ru/maslo-chernogo-tmina-hemani/","Масло тмина Hemani (стекло в жестяной банкке), 100 мл")</f>
        <v>Масло тмина Hemani (стекло в жестяной банкке), 100 мл</v>
      </c>
      <c r="B90" s="58">
        <v>100</v>
      </c>
      <c r="C90" s="32" t="s">
        <v>8</v>
      </c>
      <c r="D90" s="32" t="s">
        <v>34</v>
      </c>
      <c r="E90" s="250" t="s">
        <v>35</v>
      </c>
      <c r="F90" s="97">
        <v>261.25</v>
      </c>
      <c r="G90" s="34">
        <v>400</v>
      </c>
      <c r="H90" s="222"/>
      <c r="I90" s="35">
        <f t="shared" si="4"/>
        <v>0</v>
      </c>
      <c r="J90" s="36">
        <f t="shared" si="5"/>
        <v>0</v>
      </c>
      <c r="K90" s="7"/>
    </row>
    <row r="91" spans="1:11" ht="43.5" customHeight="1">
      <c r="A91" s="57" t="str">
        <f>HYPERLINK("http://beeko.ru/maslo-chernogo-tmina-hemani/","Масло тмина Hemani (стекло в бумажной упаковке) 125 мл")</f>
        <v>Масло тмина Hemani (стекло в бумажной упаковке) 125 мл</v>
      </c>
      <c r="B91" s="58">
        <v>125</v>
      </c>
      <c r="C91" s="32" t="s">
        <v>8</v>
      </c>
      <c r="D91" s="32" t="s">
        <v>34</v>
      </c>
      <c r="E91" s="250" t="s">
        <v>33</v>
      </c>
      <c r="F91" s="97">
        <v>247.50000000000003</v>
      </c>
      <c r="G91" s="34">
        <v>389</v>
      </c>
      <c r="H91" s="222"/>
      <c r="I91" s="35">
        <f t="shared" si="4"/>
        <v>0</v>
      </c>
      <c r="J91" s="36">
        <f t="shared" si="5"/>
        <v>0</v>
      </c>
      <c r="K91" s="7"/>
    </row>
    <row r="92" spans="1:11" ht="43.5" customHeight="1">
      <c r="A92" s="57" t="s">
        <v>36</v>
      </c>
      <c r="B92" s="58">
        <v>500</v>
      </c>
      <c r="C92" s="32" t="s">
        <v>8</v>
      </c>
      <c r="D92" s="32" t="s">
        <v>34</v>
      </c>
      <c r="E92" s="250" t="s">
        <v>33</v>
      </c>
      <c r="F92" s="97">
        <v>825.0000000000001</v>
      </c>
      <c r="G92" s="34">
        <v>1279</v>
      </c>
      <c r="H92" s="222"/>
      <c r="I92" s="35">
        <f t="shared" si="4"/>
        <v>0</v>
      </c>
      <c r="J92" s="36">
        <f t="shared" si="5"/>
        <v>0</v>
      </c>
      <c r="K92" s="7"/>
    </row>
    <row r="93" spans="1:11" ht="43.5" customHeight="1">
      <c r="A93" s="59" t="s">
        <v>37</v>
      </c>
      <c r="B93" s="58">
        <v>100</v>
      </c>
      <c r="C93" s="32" t="s">
        <v>8</v>
      </c>
      <c r="D93" s="32" t="s">
        <v>32</v>
      </c>
      <c r="E93" s="250" t="s">
        <v>38</v>
      </c>
      <c r="F93" s="97">
        <v>192.50000000000003</v>
      </c>
      <c r="G93" s="34">
        <v>299</v>
      </c>
      <c r="H93" s="222"/>
      <c r="I93" s="35">
        <f t="shared" si="4"/>
        <v>0</v>
      </c>
      <c r="J93" s="36">
        <f t="shared" si="5"/>
        <v>0</v>
      </c>
      <c r="K93" s="7"/>
    </row>
    <row r="94" spans="1:11" ht="43.5" customHeight="1">
      <c r="A94" s="57" t="str">
        <f>HYPERLINK("http://beeko.ru/maslo-chernogo-tmina-baraka/","Масло тмина Baraka, 100 мл")</f>
        <v>Масло тмина Baraka, 100 мл</v>
      </c>
      <c r="B94" s="58">
        <v>70</v>
      </c>
      <c r="C94" s="32" t="s">
        <v>39</v>
      </c>
      <c r="D94" s="32" t="s">
        <v>32</v>
      </c>
      <c r="E94" s="250" t="s">
        <v>33</v>
      </c>
      <c r="F94" s="97">
        <v>522.5</v>
      </c>
      <c r="G94" s="34">
        <v>669</v>
      </c>
      <c r="H94" s="222"/>
      <c r="I94" s="35">
        <f t="shared" si="4"/>
        <v>0</v>
      </c>
      <c r="J94" s="36">
        <f t="shared" si="5"/>
        <v>0</v>
      </c>
      <c r="K94" s="7"/>
    </row>
    <row r="95" spans="1:11" ht="43.5" customHeight="1">
      <c r="A95" s="57" t="str">
        <f>HYPERLINK("http://beeko.ru/maslo-chernogo-tmina-baraka/","Масло тмина Baraka, 500 мл")</f>
        <v>Масло тмина Baraka, 500 мл</v>
      </c>
      <c r="B95" s="58">
        <v>500</v>
      </c>
      <c r="C95" s="32" t="s">
        <v>39</v>
      </c>
      <c r="D95" s="32" t="s">
        <v>32</v>
      </c>
      <c r="E95" s="250" t="s">
        <v>33</v>
      </c>
      <c r="F95" s="97">
        <v>2055.625</v>
      </c>
      <c r="G95" s="34">
        <v>2616</v>
      </c>
      <c r="H95" s="222"/>
      <c r="I95" s="35">
        <f t="shared" si="4"/>
        <v>0</v>
      </c>
      <c r="J95" s="36">
        <f t="shared" si="5"/>
        <v>0</v>
      </c>
      <c r="K95" s="7"/>
    </row>
    <row r="96" spans="1:11" ht="43.5" customHeight="1">
      <c r="A96" s="57" t="str">
        <f>HYPERLINK("http://beeko.ru/60-kapsul-masla-chernogo-tmina/","Масло черного тмина в капсулах Банка, 60 капсул")</f>
        <v>Масло черного тмина в капсулах Банка, 60 капсул</v>
      </c>
      <c r="B96" s="58">
        <v>70</v>
      </c>
      <c r="C96" s="32" t="s">
        <v>39</v>
      </c>
      <c r="D96" s="32" t="s">
        <v>32</v>
      </c>
      <c r="E96" s="250" t="s">
        <v>40</v>
      </c>
      <c r="F96" s="97">
        <v>426.25000000000006</v>
      </c>
      <c r="G96" s="34">
        <v>549</v>
      </c>
      <c r="H96" s="222"/>
      <c r="I96" s="35">
        <f t="shared" si="4"/>
        <v>0</v>
      </c>
      <c r="J96" s="36">
        <f t="shared" si="5"/>
        <v>0</v>
      </c>
      <c r="K96" s="7"/>
    </row>
    <row r="97" spans="1:11" ht="43.5" customHeight="1">
      <c r="A97" s="57" t="str">
        <f>HYPERLINK("http://beeko.ru/60-kapsul-masla-chernogo-tmina-i-rybego-zhira/","Масло черного тмина + рыбий жир в капсулах, 60 капсул")</f>
        <v>Масло черного тмина + рыбий жир в капсулах, 60 капсул</v>
      </c>
      <c r="B97" s="58">
        <v>70</v>
      </c>
      <c r="C97" s="32" t="s">
        <v>39</v>
      </c>
      <c r="D97" s="32" t="s">
        <v>32</v>
      </c>
      <c r="E97" s="250" t="s">
        <v>40</v>
      </c>
      <c r="F97" s="97">
        <v>426.25000000000006</v>
      </c>
      <c r="G97" s="34">
        <v>549</v>
      </c>
      <c r="H97" s="222"/>
      <c r="I97" s="35">
        <f t="shared" si="4"/>
        <v>0</v>
      </c>
      <c r="J97" s="36">
        <f t="shared" si="5"/>
        <v>0</v>
      </c>
      <c r="K97" s="7"/>
    </row>
    <row r="98" spans="1:11" ht="43.5" customHeight="1">
      <c r="A98" s="57" t="str">
        <f>HYPERLINK("http://beeko.ru/60-kapsul-masla-chernogo-tmina-i-masla-chesnoka/","Масло черного тмина + масло чеснока в капсулах, 60 капсул")</f>
        <v>Масло черного тмина + масло чеснока в капсулах, 60 капсул</v>
      </c>
      <c r="B98" s="58">
        <v>70</v>
      </c>
      <c r="C98" s="32" t="s">
        <v>39</v>
      </c>
      <c r="D98" s="32" t="s">
        <v>32</v>
      </c>
      <c r="E98" s="250" t="s">
        <v>40</v>
      </c>
      <c r="F98" s="97">
        <v>426.25000000000006</v>
      </c>
      <c r="G98" s="34">
        <v>549</v>
      </c>
      <c r="H98" s="222"/>
      <c r="I98" s="35">
        <f t="shared" si="4"/>
        <v>0</v>
      </c>
      <c r="J98" s="36">
        <f t="shared" si="5"/>
        <v>0</v>
      </c>
      <c r="K98" s="7"/>
    </row>
    <row r="99" spans="1:11" ht="43.5" customHeight="1">
      <c r="A99" s="57" t="str">
        <f>HYPERLINK("http://beeko.ru/90-kapsul-masla-chernogo-tmina-i-kokosovogo-masla/","Масло черного тмина + кокосовое масло, 60 капсул")</f>
        <v>Масло черного тмина + кокосовое масло, 60 капсул</v>
      </c>
      <c r="B99" s="58">
        <v>70</v>
      </c>
      <c r="C99" s="32" t="s">
        <v>39</v>
      </c>
      <c r="D99" s="32" t="s">
        <v>32</v>
      </c>
      <c r="E99" s="250" t="s">
        <v>40</v>
      </c>
      <c r="F99" s="97">
        <v>536.25</v>
      </c>
      <c r="G99" s="34">
        <v>689</v>
      </c>
      <c r="H99" s="222"/>
      <c r="I99" s="35">
        <f t="shared" si="4"/>
        <v>0</v>
      </c>
      <c r="J99" s="36">
        <f t="shared" si="5"/>
        <v>0</v>
      </c>
      <c r="K99" s="7"/>
    </row>
    <row r="100" spans="1:11" ht="43.5" customHeight="1">
      <c r="A100" s="57" t="str">
        <f>HYPERLINK("http://beeko.ru/maslo-chernogo-tmina-organic/","Масло тмина Organik, 100 мл")</f>
        <v>Масло тмина Organik, 100 мл</v>
      </c>
      <c r="B100" s="58">
        <v>150</v>
      </c>
      <c r="C100" s="32" t="s">
        <v>12</v>
      </c>
      <c r="D100" s="32" t="s">
        <v>32</v>
      </c>
      <c r="E100" s="250" t="s">
        <v>35</v>
      </c>
      <c r="F100" s="97">
        <v>378.12500000000006</v>
      </c>
      <c r="G100" s="34">
        <v>519</v>
      </c>
      <c r="H100" s="222"/>
      <c r="I100" s="35">
        <f t="shared" si="4"/>
        <v>0</v>
      </c>
      <c r="J100" s="36">
        <f t="shared" si="5"/>
        <v>0</v>
      </c>
      <c r="K100" s="7"/>
    </row>
    <row r="101" spans="1:11" ht="43.5" customHeight="1">
      <c r="A101" s="57" t="str">
        <f>HYPERLINK("http://beeko.ru/maslo-chernogo-tmina-organic/","Масло тмина Organik, 250 мл")</f>
        <v>Масло тмина Organik, 250 мл</v>
      </c>
      <c r="B101" s="58">
        <v>300</v>
      </c>
      <c r="C101" s="32" t="s">
        <v>12</v>
      </c>
      <c r="D101" s="32" t="s">
        <v>32</v>
      </c>
      <c r="E101" s="250" t="s">
        <v>35</v>
      </c>
      <c r="F101" s="97">
        <v>903.3750000000001</v>
      </c>
      <c r="G101" s="34">
        <v>1230</v>
      </c>
      <c r="H101" s="222"/>
      <c r="I101" s="35">
        <f t="shared" si="4"/>
        <v>0</v>
      </c>
      <c r="J101" s="36">
        <f t="shared" si="5"/>
        <v>0</v>
      </c>
      <c r="K101" s="7"/>
    </row>
    <row r="102" spans="1:11" ht="63.75" customHeight="1">
      <c r="A102" s="51" t="s">
        <v>41</v>
      </c>
      <c r="B102" s="52"/>
      <c r="C102" s="53"/>
      <c r="D102" s="53"/>
      <c r="E102" s="55"/>
      <c r="F102" s="191"/>
      <c r="G102" s="60"/>
      <c r="H102" s="223" t="s">
        <v>59</v>
      </c>
      <c r="I102" s="44"/>
      <c r="J102" s="61"/>
      <c r="K102" s="7"/>
    </row>
    <row r="103" spans="1:11" ht="43.5" customHeight="1">
      <c r="A103" s="62" t="s">
        <v>42</v>
      </c>
      <c r="B103" s="63">
        <v>50</v>
      </c>
      <c r="C103" s="63" t="s">
        <v>8</v>
      </c>
      <c r="D103" s="63" t="s">
        <v>32</v>
      </c>
      <c r="E103" s="63" t="s">
        <v>43</v>
      </c>
      <c r="F103" s="97">
        <v>271.70000000000005</v>
      </c>
      <c r="G103" s="64">
        <v>399</v>
      </c>
      <c r="H103" s="224"/>
      <c r="I103" s="65">
        <f aca="true" t="shared" si="6" ref="I103:I146">H103*F103</f>
        <v>0</v>
      </c>
      <c r="J103" s="36">
        <f aca="true" t="shared" si="7" ref="J103:J146">B103*H103</f>
        <v>0</v>
      </c>
      <c r="K103" s="7"/>
    </row>
    <row r="104" spans="1:11" ht="43.5" customHeight="1">
      <c r="A104" s="66" t="s">
        <v>44</v>
      </c>
      <c r="B104" s="67">
        <v>500</v>
      </c>
      <c r="C104" s="68" t="s">
        <v>8</v>
      </c>
      <c r="D104" s="68" t="s">
        <v>32</v>
      </c>
      <c r="E104" s="251" t="s">
        <v>35</v>
      </c>
      <c r="F104" s="97">
        <v>225</v>
      </c>
      <c r="G104" s="34">
        <v>389</v>
      </c>
      <c r="H104" s="222"/>
      <c r="I104" s="65">
        <f t="shared" si="6"/>
        <v>0</v>
      </c>
      <c r="J104" s="36">
        <f t="shared" si="7"/>
        <v>0</v>
      </c>
      <c r="K104" s="7"/>
    </row>
    <row r="105" spans="1:11" ht="43.5" customHeight="1">
      <c r="A105" s="66" t="s">
        <v>45</v>
      </c>
      <c r="B105" s="67">
        <v>250</v>
      </c>
      <c r="C105" s="68" t="s">
        <v>8</v>
      </c>
      <c r="D105" s="68" t="s">
        <v>32</v>
      </c>
      <c r="E105" s="251" t="s">
        <v>35</v>
      </c>
      <c r="F105" s="97">
        <v>125</v>
      </c>
      <c r="G105" s="34">
        <v>219</v>
      </c>
      <c r="H105" s="222"/>
      <c r="I105" s="65">
        <f t="shared" si="6"/>
        <v>0</v>
      </c>
      <c r="J105" s="36">
        <f t="shared" si="7"/>
        <v>0</v>
      </c>
      <c r="K105" s="7"/>
    </row>
    <row r="106" spans="1:11" ht="43.5" customHeight="1">
      <c r="A106" s="69" t="s">
        <v>46</v>
      </c>
      <c r="B106" s="70">
        <v>500</v>
      </c>
      <c r="C106" s="68" t="s">
        <v>12</v>
      </c>
      <c r="D106" s="68" t="s">
        <v>47</v>
      </c>
      <c r="E106" s="71" t="s">
        <v>33</v>
      </c>
      <c r="F106" s="97">
        <v>983.75</v>
      </c>
      <c r="G106" s="34">
        <v>1479</v>
      </c>
      <c r="H106" s="222"/>
      <c r="I106" s="65">
        <f t="shared" si="6"/>
        <v>0</v>
      </c>
      <c r="J106" s="36">
        <f t="shared" si="7"/>
        <v>0</v>
      </c>
      <c r="K106" s="7"/>
    </row>
    <row r="107" spans="1:11" ht="43.5" customHeight="1">
      <c r="A107" s="69" t="s">
        <v>469</v>
      </c>
      <c r="B107" s="70">
        <v>500</v>
      </c>
      <c r="C107" s="68" t="s">
        <v>12</v>
      </c>
      <c r="D107" s="68" t="s">
        <v>47</v>
      </c>
      <c r="E107" s="71" t="s">
        <v>33</v>
      </c>
      <c r="F107" s="97">
        <v>468.75</v>
      </c>
      <c r="G107" s="34">
        <v>700</v>
      </c>
      <c r="H107" s="222"/>
      <c r="I107" s="65">
        <f t="shared" si="6"/>
        <v>0</v>
      </c>
      <c r="J107" s="36">
        <f t="shared" si="7"/>
        <v>0</v>
      </c>
      <c r="K107" s="7"/>
    </row>
    <row r="108" spans="1:11" ht="43.5" customHeight="1">
      <c r="A108" s="69" t="s">
        <v>470</v>
      </c>
      <c r="B108" s="70">
        <v>350</v>
      </c>
      <c r="C108" s="68" t="s">
        <v>12</v>
      </c>
      <c r="D108" s="68" t="s">
        <v>47</v>
      </c>
      <c r="E108" s="71" t="s">
        <v>33</v>
      </c>
      <c r="F108" s="97">
        <v>287.5</v>
      </c>
      <c r="G108" s="34">
        <v>430</v>
      </c>
      <c r="H108" s="222"/>
      <c r="I108" s="65">
        <f t="shared" si="6"/>
        <v>0</v>
      </c>
      <c r="J108" s="36">
        <f t="shared" si="7"/>
        <v>0</v>
      </c>
      <c r="K108" s="7"/>
    </row>
    <row r="109" spans="1:11" ht="43.5" customHeight="1">
      <c r="A109" s="69" t="s">
        <v>48</v>
      </c>
      <c r="B109" s="70">
        <v>500</v>
      </c>
      <c r="C109" s="68" t="s">
        <v>12</v>
      </c>
      <c r="D109" s="68" t="s">
        <v>47</v>
      </c>
      <c r="E109" s="71" t="s">
        <v>33</v>
      </c>
      <c r="F109" s="97">
        <v>168.75</v>
      </c>
      <c r="G109" s="34">
        <v>250</v>
      </c>
      <c r="H109" s="222"/>
      <c r="I109" s="65">
        <f t="shared" si="6"/>
        <v>0</v>
      </c>
      <c r="J109" s="36">
        <f t="shared" si="7"/>
        <v>0</v>
      </c>
      <c r="K109" s="7"/>
    </row>
    <row r="110" spans="1:11" ht="43.5" customHeight="1">
      <c r="A110" s="69" t="s">
        <v>49</v>
      </c>
      <c r="B110" s="70">
        <v>350</v>
      </c>
      <c r="C110" s="68" t="s">
        <v>12</v>
      </c>
      <c r="D110" s="68" t="s">
        <v>47</v>
      </c>
      <c r="E110" s="71" t="s">
        <v>33</v>
      </c>
      <c r="F110" s="97">
        <v>118.75</v>
      </c>
      <c r="G110" s="34">
        <v>179</v>
      </c>
      <c r="H110" s="222"/>
      <c r="I110" s="65">
        <f t="shared" si="6"/>
        <v>0</v>
      </c>
      <c r="J110" s="36">
        <f t="shared" si="7"/>
        <v>0</v>
      </c>
      <c r="K110" s="7"/>
    </row>
    <row r="111" spans="1:11" ht="43.5" customHeight="1">
      <c r="A111" s="69" t="s">
        <v>50</v>
      </c>
      <c r="B111" s="70">
        <v>500</v>
      </c>
      <c r="C111" s="68" t="s">
        <v>12</v>
      </c>
      <c r="D111" s="68" t="s">
        <v>47</v>
      </c>
      <c r="E111" s="71" t="s">
        <v>33</v>
      </c>
      <c r="F111" s="97">
        <v>585</v>
      </c>
      <c r="G111" s="34">
        <v>879</v>
      </c>
      <c r="H111" s="222"/>
      <c r="I111" s="65">
        <f t="shared" si="6"/>
        <v>0</v>
      </c>
      <c r="J111" s="36">
        <f t="shared" si="7"/>
        <v>0</v>
      </c>
      <c r="K111" s="7"/>
    </row>
    <row r="112" spans="1:11" ht="43.5" customHeight="1">
      <c r="A112" s="69" t="s">
        <v>51</v>
      </c>
      <c r="B112" s="70">
        <v>350</v>
      </c>
      <c r="C112" s="68" t="s">
        <v>12</v>
      </c>
      <c r="D112" s="68" t="s">
        <v>47</v>
      </c>
      <c r="E112" s="71" t="s">
        <v>33</v>
      </c>
      <c r="F112" s="97">
        <v>437.5</v>
      </c>
      <c r="G112" s="34">
        <v>659</v>
      </c>
      <c r="H112" s="222"/>
      <c r="I112" s="65">
        <f t="shared" si="6"/>
        <v>0</v>
      </c>
      <c r="J112" s="36">
        <f t="shared" si="7"/>
        <v>0</v>
      </c>
      <c r="K112" s="7"/>
    </row>
    <row r="113" spans="1:11" ht="43.5" customHeight="1">
      <c r="A113" s="69" t="s">
        <v>471</v>
      </c>
      <c r="B113" s="70">
        <v>100</v>
      </c>
      <c r="C113" s="68" t="s">
        <v>12</v>
      </c>
      <c r="D113" s="68" t="s">
        <v>47</v>
      </c>
      <c r="E113" s="71" t="s">
        <v>52</v>
      </c>
      <c r="F113" s="97">
        <v>298.75</v>
      </c>
      <c r="G113" s="34">
        <v>449</v>
      </c>
      <c r="H113" s="222"/>
      <c r="I113" s="65">
        <f t="shared" si="6"/>
        <v>0</v>
      </c>
      <c r="J113" s="36">
        <f t="shared" si="7"/>
        <v>0</v>
      </c>
      <c r="K113" s="7"/>
    </row>
    <row r="114" spans="1:11" ht="43.5" customHeight="1">
      <c r="A114" s="69" t="s">
        <v>472</v>
      </c>
      <c r="B114" s="70">
        <v>250</v>
      </c>
      <c r="C114" s="68" t="s">
        <v>12</v>
      </c>
      <c r="D114" s="68" t="s">
        <v>47</v>
      </c>
      <c r="E114" s="71" t="s">
        <v>52</v>
      </c>
      <c r="F114" s="97">
        <v>708.75</v>
      </c>
      <c r="G114" s="34">
        <v>1060</v>
      </c>
      <c r="H114" s="222"/>
      <c r="I114" s="65">
        <f t="shared" si="6"/>
        <v>0</v>
      </c>
      <c r="J114" s="36">
        <f t="shared" si="7"/>
        <v>0</v>
      </c>
      <c r="K114" s="7"/>
    </row>
    <row r="115" spans="1:11" ht="78" customHeight="1">
      <c r="A115" s="69" t="s">
        <v>473</v>
      </c>
      <c r="B115" s="70">
        <v>500</v>
      </c>
      <c r="C115" s="68" t="s">
        <v>12</v>
      </c>
      <c r="D115" s="68" t="s">
        <v>47</v>
      </c>
      <c r="E115" s="71" t="s">
        <v>52</v>
      </c>
      <c r="F115" s="97">
        <v>1425</v>
      </c>
      <c r="G115" s="34">
        <v>2139</v>
      </c>
      <c r="H115" s="222"/>
      <c r="I115" s="65">
        <f t="shared" si="6"/>
        <v>0</v>
      </c>
      <c r="J115" s="36">
        <f t="shared" si="7"/>
        <v>0</v>
      </c>
      <c r="K115" s="7"/>
    </row>
    <row r="116" spans="1:11" ht="43.5" customHeight="1">
      <c r="A116" s="69" t="s">
        <v>474</v>
      </c>
      <c r="B116" s="70">
        <v>100</v>
      </c>
      <c r="C116" s="68" t="s">
        <v>12</v>
      </c>
      <c r="D116" s="68" t="s">
        <v>47</v>
      </c>
      <c r="E116" s="71" t="s">
        <v>52</v>
      </c>
      <c r="F116" s="97">
        <v>315</v>
      </c>
      <c r="G116" s="34">
        <v>470</v>
      </c>
      <c r="H116" s="222"/>
      <c r="I116" s="65">
        <f t="shared" si="6"/>
        <v>0</v>
      </c>
      <c r="J116" s="36">
        <f t="shared" si="7"/>
        <v>0</v>
      </c>
      <c r="K116" s="7"/>
    </row>
    <row r="117" spans="1:11" ht="43.5" customHeight="1">
      <c r="A117" s="69" t="s">
        <v>475</v>
      </c>
      <c r="B117" s="70">
        <v>250</v>
      </c>
      <c r="C117" s="68" t="s">
        <v>12</v>
      </c>
      <c r="D117" s="68" t="s">
        <v>47</v>
      </c>
      <c r="E117" s="71" t="s">
        <v>52</v>
      </c>
      <c r="F117" s="97">
        <v>748.75</v>
      </c>
      <c r="G117" s="34">
        <v>1120</v>
      </c>
      <c r="H117" s="225"/>
      <c r="I117" s="65">
        <f t="shared" si="6"/>
        <v>0</v>
      </c>
      <c r="J117" s="36">
        <f t="shared" si="7"/>
        <v>0</v>
      </c>
      <c r="K117" s="7"/>
    </row>
    <row r="118" spans="1:11" ht="43.5" customHeight="1">
      <c r="A118" s="69" t="s">
        <v>476</v>
      </c>
      <c r="B118" s="70">
        <v>100</v>
      </c>
      <c r="C118" s="68" t="s">
        <v>12</v>
      </c>
      <c r="D118" s="68" t="s">
        <v>47</v>
      </c>
      <c r="E118" s="71" t="s">
        <v>52</v>
      </c>
      <c r="F118" s="97">
        <v>217.5</v>
      </c>
      <c r="G118" s="34">
        <v>329</v>
      </c>
      <c r="H118" s="225"/>
      <c r="I118" s="65">
        <f t="shared" si="6"/>
        <v>0</v>
      </c>
      <c r="J118" s="36">
        <f t="shared" si="7"/>
        <v>0</v>
      </c>
      <c r="K118" s="7"/>
    </row>
    <row r="119" spans="1:11" ht="43.5" customHeight="1">
      <c r="A119" s="69" t="s">
        <v>477</v>
      </c>
      <c r="B119" s="70">
        <v>250</v>
      </c>
      <c r="C119" s="68" t="s">
        <v>12</v>
      </c>
      <c r="D119" s="68" t="s">
        <v>47</v>
      </c>
      <c r="E119" s="71" t="s">
        <v>52</v>
      </c>
      <c r="F119" s="97">
        <v>525</v>
      </c>
      <c r="G119" s="34">
        <v>789</v>
      </c>
      <c r="H119" s="225"/>
      <c r="I119" s="65">
        <f t="shared" si="6"/>
        <v>0</v>
      </c>
      <c r="J119" s="36">
        <f t="shared" si="7"/>
        <v>0</v>
      </c>
      <c r="K119" s="7"/>
    </row>
    <row r="120" spans="1:11" ht="43.5" customHeight="1">
      <c r="A120" s="69" t="s">
        <v>478</v>
      </c>
      <c r="B120" s="70">
        <v>100</v>
      </c>
      <c r="C120" s="68" t="s">
        <v>12</v>
      </c>
      <c r="D120" s="68" t="s">
        <v>47</v>
      </c>
      <c r="E120" s="71" t="s">
        <v>52</v>
      </c>
      <c r="F120" s="97">
        <v>72.5</v>
      </c>
      <c r="G120" s="34">
        <v>108.75</v>
      </c>
      <c r="H120" s="225"/>
      <c r="I120" s="65">
        <f t="shared" si="6"/>
        <v>0</v>
      </c>
      <c r="J120" s="36">
        <f t="shared" si="7"/>
        <v>0</v>
      </c>
      <c r="K120" s="7"/>
    </row>
    <row r="121" spans="1:11" ht="43.5" customHeight="1">
      <c r="A121" s="69" t="s">
        <v>479</v>
      </c>
      <c r="B121" s="70">
        <v>250</v>
      </c>
      <c r="C121" s="68" t="s">
        <v>12</v>
      </c>
      <c r="D121" s="68" t="s">
        <v>47</v>
      </c>
      <c r="E121" s="71" t="s">
        <v>52</v>
      </c>
      <c r="F121" s="97">
        <v>121.25</v>
      </c>
      <c r="G121" s="34">
        <v>180</v>
      </c>
      <c r="H121" s="225"/>
      <c r="I121" s="65">
        <f t="shared" si="6"/>
        <v>0</v>
      </c>
      <c r="J121" s="36">
        <f t="shared" si="7"/>
        <v>0</v>
      </c>
      <c r="K121" s="7"/>
    </row>
    <row r="122" spans="1:11" ht="43.5" customHeight="1">
      <c r="A122" s="69" t="s">
        <v>480</v>
      </c>
      <c r="B122" s="70">
        <v>500</v>
      </c>
      <c r="C122" s="68" t="s">
        <v>12</v>
      </c>
      <c r="D122" s="68" t="s">
        <v>47</v>
      </c>
      <c r="E122" s="71" t="s">
        <v>52</v>
      </c>
      <c r="F122" s="97">
        <v>220</v>
      </c>
      <c r="G122" s="34">
        <v>330</v>
      </c>
      <c r="H122" s="225"/>
      <c r="I122" s="65">
        <f t="shared" si="6"/>
        <v>0</v>
      </c>
      <c r="J122" s="36">
        <f t="shared" si="7"/>
        <v>0</v>
      </c>
      <c r="K122" s="7"/>
    </row>
    <row r="123" spans="1:11" ht="43.5" customHeight="1">
      <c r="A123" s="50" t="s">
        <v>481</v>
      </c>
      <c r="B123" s="70">
        <v>500</v>
      </c>
      <c r="C123" s="68" t="s">
        <v>12</v>
      </c>
      <c r="D123" s="68" t="s">
        <v>91</v>
      </c>
      <c r="E123" s="71" t="s">
        <v>482</v>
      </c>
      <c r="F123" s="97">
        <v>137.5</v>
      </c>
      <c r="G123" s="34">
        <v>209</v>
      </c>
      <c r="H123" s="225"/>
      <c r="I123" s="65">
        <f t="shared" si="6"/>
        <v>0</v>
      </c>
      <c r="J123" s="36">
        <f t="shared" si="7"/>
        <v>0</v>
      </c>
      <c r="K123" s="7"/>
    </row>
    <row r="124" spans="1:11" ht="43.5" customHeight="1">
      <c r="A124" s="50" t="s">
        <v>483</v>
      </c>
      <c r="B124" s="70">
        <v>500</v>
      </c>
      <c r="C124" s="68" t="s">
        <v>12</v>
      </c>
      <c r="D124" s="68" t="s">
        <v>91</v>
      </c>
      <c r="E124" s="71" t="s">
        <v>482</v>
      </c>
      <c r="F124" s="97">
        <v>137.5</v>
      </c>
      <c r="G124" s="34">
        <v>209</v>
      </c>
      <c r="H124" s="225"/>
      <c r="I124" s="65">
        <f t="shared" si="6"/>
        <v>0</v>
      </c>
      <c r="J124" s="36">
        <f t="shared" si="7"/>
        <v>0</v>
      </c>
      <c r="K124" s="7"/>
    </row>
    <row r="125" spans="1:11" ht="43.5" customHeight="1">
      <c r="A125" s="50" t="s">
        <v>484</v>
      </c>
      <c r="B125" s="70">
        <v>500</v>
      </c>
      <c r="C125" s="68" t="s">
        <v>12</v>
      </c>
      <c r="D125" s="68" t="s">
        <v>91</v>
      </c>
      <c r="E125" s="71" t="s">
        <v>482</v>
      </c>
      <c r="F125" s="97">
        <v>137.5</v>
      </c>
      <c r="G125" s="34">
        <v>209</v>
      </c>
      <c r="H125" s="225"/>
      <c r="I125" s="65">
        <f t="shared" si="6"/>
        <v>0</v>
      </c>
      <c r="J125" s="36">
        <f t="shared" si="7"/>
        <v>0</v>
      </c>
      <c r="K125" s="7"/>
    </row>
    <row r="126" spans="1:11" ht="43.5" customHeight="1">
      <c r="A126" s="50" t="s">
        <v>485</v>
      </c>
      <c r="B126" s="70">
        <v>500</v>
      </c>
      <c r="C126" s="68" t="s">
        <v>12</v>
      </c>
      <c r="D126" s="68" t="s">
        <v>91</v>
      </c>
      <c r="E126" s="71" t="s">
        <v>482</v>
      </c>
      <c r="F126" s="97">
        <v>137.5</v>
      </c>
      <c r="G126" s="34">
        <v>209</v>
      </c>
      <c r="H126" s="225"/>
      <c r="I126" s="65">
        <f t="shared" si="6"/>
        <v>0</v>
      </c>
      <c r="J126" s="36">
        <f t="shared" si="7"/>
        <v>0</v>
      </c>
      <c r="K126" s="7"/>
    </row>
    <row r="127" spans="1:11" ht="43.5" customHeight="1">
      <c r="A127" s="72" t="s">
        <v>486</v>
      </c>
      <c r="B127" s="70">
        <v>100</v>
      </c>
      <c r="C127" s="68" t="s">
        <v>12</v>
      </c>
      <c r="D127" s="68" t="s">
        <v>91</v>
      </c>
      <c r="E127" s="71" t="s">
        <v>482</v>
      </c>
      <c r="F127" s="97">
        <v>326.25</v>
      </c>
      <c r="G127" s="34">
        <v>489.375</v>
      </c>
      <c r="H127" s="225"/>
      <c r="I127" s="65">
        <f t="shared" si="6"/>
        <v>0</v>
      </c>
      <c r="J127" s="36">
        <f t="shared" si="7"/>
        <v>0</v>
      </c>
      <c r="K127" s="7"/>
    </row>
    <row r="128" spans="1:11" ht="43.5" customHeight="1">
      <c r="A128" s="50" t="s">
        <v>487</v>
      </c>
      <c r="B128" s="70">
        <v>100</v>
      </c>
      <c r="C128" s="68" t="s">
        <v>12</v>
      </c>
      <c r="D128" s="68" t="s">
        <v>91</v>
      </c>
      <c r="E128" s="71" t="s">
        <v>482</v>
      </c>
      <c r="F128" s="97">
        <v>226.25</v>
      </c>
      <c r="G128" s="34">
        <v>339.375</v>
      </c>
      <c r="H128" s="225"/>
      <c r="I128" s="65">
        <f t="shared" si="6"/>
        <v>0</v>
      </c>
      <c r="J128" s="36">
        <f t="shared" si="7"/>
        <v>0</v>
      </c>
      <c r="K128" s="7"/>
    </row>
    <row r="129" spans="1:11" ht="43.5" customHeight="1">
      <c r="A129" s="50" t="s">
        <v>488</v>
      </c>
      <c r="B129" s="70">
        <v>100</v>
      </c>
      <c r="C129" s="68" t="s">
        <v>12</v>
      </c>
      <c r="D129" s="68" t="s">
        <v>91</v>
      </c>
      <c r="E129" s="71" t="s">
        <v>482</v>
      </c>
      <c r="F129" s="97">
        <v>113.75</v>
      </c>
      <c r="G129" s="34">
        <v>170</v>
      </c>
      <c r="H129" s="225"/>
      <c r="I129" s="65">
        <f t="shared" si="6"/>
        <v>0</v>
      </c>
      <c r="J129" s="36">
        <f t="shared" si="7"/>
        <v>0</v>
      </c>
      <c r="K129" s="7"/>
    </row>
    <row r="130" spans="1:11" ht="43.5" customHeight="1">
      <c r="A130" s="50" t="s">
        <v>489</v>
      </c>
      <c r="B130" s="70">
        <v>100</v>
      </c>
      <c r="C130" s="68" t="s">
        <v>12</v>
      </c>
      <c r="D130" s="68" t="s">
        <v>91</v>
      </c>
      <c r="E130" s="71" t="s">
        <v>482</v>
      </c>
      <c r="F130" s="97">
        <v>113.75</v>
      </c>
      <c r="G130" s="34">
        <v>170</v>
      </c>
      <c r="H130" s="225"/>
      <c r="I130" s="65">
        <f t="shared" si="6"/>
        <v>0</v>
      </c>
      <c r="J130" s="36">
        <f t="shared" si="7"/>
        <v>0</v>
      </c>
      <c r="K130" s="7"/>
    </row>
    <row r="131" spans="1:11" ht="43.5" customHeight="1">
      <c r="A131" s="50" t="s">
        <v>490</v>
      </c>
      <c r="B131" s="70">
        <v>100</v>
      </c>
      <c r="C131" s="68" t="s">
        <v>12</v>
      </c>
      <c r="D131" s="68" t="s">
        <v>91</v>
      </c>
      <c r="E131" s="71" t="s">
        <v>482</v>
      </c>
      <c r="F131" s="97">
        <v>113.75</v>
      </c>
      <c r="G131" s="34">
        <v>170</v>
      </c>
      <c r="H131" s="225"/>
      <c r="I131" s="65">
        <f t="shared" si="6"/>
        <v>0</v>
      </c>
      <c r="J131" s="36">
        <f t="shared" si="7"/>
        <v>0</v>
      </c>
      <c r="K131" s="7"/>
    </row>
    <row r="132" spans="1:11" ht="43.5" customHeight="1">
      <c r="A132" s="72" t="s">
        <v>491</v>
      </c>
      <c r="B132" s="70">
        <v>100</v>
      </c>
      <c r="C132" s="68" t="s">
        <v>12</v>
      </c>
      <c r="D132" s="68" t="s">
        <v>91</v>
      </c>
      <c r="E132" s="71" t="s">
        <v>482</v>
      </c>
      <c r="F132" s="97">
        <v>226.25</v>
      </c>
      <c r="G132" s="34">
        <v>339.375</v>
      </c>
      <c r="H132" s="225"/>
      <c r="I132" s="65">
        <f t="shared" si="6"/>
        <v>0</v>
      </c>
      <c r="J132" s="36">
        <f t="shared" si="7"/>
        <v>0</v>
      </c>
      <c r="K132" s="7"/>
    </row>
    <row r="133" spans="1:11" ht="67.5" customHeight="1">
      <c r="A133" s="50" t="s">
        <v>492</v>
      </c>
      <c r="B133" s="70">
        <v>100</v>
      </c>
      <c r="C133" s="68" t="s">
        <v>12</v>
      </c>
      <c r="D133" s="68" t="s">
        <v>91</v>
      </c>
      <c r="E133" s="71" t="s">
        <v>482</v>
      </c>
      <c r="F133" s="97">
        <v>113.75</v>
      </c>
      <c r="G133" s="34">
        <v>170</v>
      </c>
      <c r="H133" s="225"/>
      <c r="I133" s="65">
        <f t="shared" si="6"/>
        <v>0</v>
      </c>
      <c r="J133" s="36">
        <f t="shared" si="7"/>
        <v>0</v>
      </c>
      <c r="K133" s="7"/>
    </row>
    <row r="134" spans="1:11" ht="43.5" customHeight="1">
      <c r="A134" s="50" t="s">
        <v>493</v>
      </c>
      <c r="B134" s="70">
        <v>100</v>
      </c>
      <c r="C134" s="68" t="s">
        <v>12</v>
      </c>
      <c r="D134" s="68" t="s">
        <v>91</v>
      </c>
      <c r="E134" s="71" t="s">
        <v>482</v>
      </c>
      <c r="F134" s="97">
        <v>226.25</v>
      </c>
      <c r="G134" s="34">
        <v>339.375</v>
      </c>
      <c r="H134" s="225"/>
      <c r="I134" s="65">
        <f t="shared" si="6"/>
        <v>0</v>
      </c>
      <c r="J134" s="36">
        <f t="shared" si="7"/>
        <v>0</v>
      </c>
      <c r="K134" s="7"/>
    </row>
    <row r="135" spans="1:11" ht="43.5" customHeight="1">
      <c r="A135" s="50" t="s">
        <v>494</v>
      </c>
      <c r="B135" s="70">
        <v>100</v>
      </c>
      <c r="C135" s="68" t="s">
        <v>12</v>
      </c>
      <c r="D135" s="68" t="s">
        <v>91</v>
      </c>
      <c r="E135" s="71" t="s">
        <v>482</v>
      </c>
      <c r="F135" s="97">
        <v>113.75</v>
      </c>
      <c r="G135" s="34">
        <v>170</v>
      </c>
      <c r="H135" s="225"/>
      <c r="I135" s="65">
        <f t="shared" si="6"/>
        <v>0</v>
      </c>
      <c r="J135" s="36">
        <f t="shared" si="7"/>
        <v>0</v>
      </c>
      <c r="K135" s="7"/>
    </row>
    <row r="136" spans="1:11" ht="43.5" customHeight="1">
      <c r="A136" s="69" t="s">
        <v>495</v>
      </c>
      <c r="B136" s="70">
        <v>100</v>
      </c>
      <c r="C136" s="68" t="s">
        <v>12</v>
      </c>
      <c r="D136" s="68" t="s">
        <v>47</v>
      </c>
      <c r="E136" s="71" t="s">
        <v>52</v>
      </c>
      <c r="F136" s="97">
        <v>218.75</v>
      </c>
      <c r="G136" s="34">
        <v>329</v>
      </c>
      <c r="H136" s="225"/>
      <c r="I136" s="65">
        <f t="shared" si="6"/>
        <v>0</v>
      </c>
      <c r="J136" s="36">
        <f t="shared" si="7"/>
        <v>0</v>
      </c>
      <c r="K136" s="7"/>
    </row>
    <row r="137" spans="1:11" ht="43.5" customHeight="1">
      <c r="A137" s="69" t="s">
        <v>53</v>
      </c>
      <c r="B137" s="70">
        <v>250</v>
      </c>
      <c r="C137" s="68" t="s">
        <v>12</v>
      </c>
      <c r="D137" s="68" t="s">
        <v>47</v>
      </c>
      <c r="E137" s="71" t="s">
        <v>52</v>
      </c>
      <c r="F137" s="97">
        <v>508.75</v>
      </c>
      <c r="G137" s="34">
        <v>760</v>
      </c>
      <c r="H137" s="225"/>
      <c r="I137" s="65">
        <f t="shared" si="6"/>
        <v>0</v>
      </c>
      <c r="J137" s="36">
        <f t="shared" si="7"/>
        <v>0</v>
      </c>
      <c r="K137" s="7"/>
    </row>
    <row r="138" spans="1:11" ht="70.5" customHeight="1">
      <c r="A138" s="69" t="s">
        <v>496</v>
      </c>
      <c r="B138" s="70">
        <v>100</v>
      </c>
      <c r="C138" s="68" t="s">
        <v>12</v>
      </c>
      <c r="D138" s="68" t="s">
        <v>47</v>
      </c>
      <c r="E138" s="71" t="s">
        <v>52</v>
      </c>
      <c r="F138" s="97">
        <v>157.5</v>
      </c>
      <c r="G138" s="34">
        <v>239</v>
      </c>
      <c r="H138" s="225"/>
      <c r="I138" s="65">
        <f t="shared" si="6"/>
        <v>0</v>
      </c>
      <c r="J138" s="36">
        <f t="shared" si="7"/>
        <v>0</v>
      </c>
      <c r="K138" s="7"/>
    </row>
    <row r="139" spans="1:11" ht="43.5" customHeight="1">
      <c r="A139" s="69" t="s">
        <v>497</v>
      </c>
      <c r="B139" s="70">
        <v>250</v>
      </c>
      <c r="C139" s="68" t="s">
        <v>12</v>
      </c>
      <c r="D139" s="68" t="s">
        <v>47</v>
      </c>
      <c r="E139" s="71" t="s">
        <v>52</v>
      </c>
      <c r="F139" s="97">
        <v>375</v>
      </c>
      <c r="G139" s="34">
        <v>560</v>
      </c>
      <c r="H139" s="225"/>
      <c r="I139" s="65">
        <f t="shared" si="6"/>
        <v>0</v>
      </c>
      <c r="J139" s="36">
        <f t="shared" si="7"/>
        <v>0</v>
      </c>
      <c r="K139" s="7"/>
    </row>
    <row r="140" spans="1:11" ht="43.5" customHeight="1">
      <c r="A140" s="69" t="s">
        <v>54</v>
      </c>
      <c r="B140" s="70">
        <v>100</v>
      </c>
      <c r="C140" s="68" t="s">
        <v>12</v>
      </c>
      <c r="D140" s="68" t="s">
        <v>47</v>
      </c>
      <c r="E140" s="71" t="s">
        <v>52</v>
      </c>
      <c r="F140" s="97">
        <v>203.75</v>
      </c>
      <c r="G140" s="34">
        <v>309</v>
      </c>
      <c r="H140" s="225"/>
      <c r="I140" s="65">
        <f t="shared" si="6"/>
        <v>0</v>
      </c>
      <c r="J140" s="36">
        <f t="shared" si="7"/>
        <v>0</v>
      </c>
      <c r="K140" s="7"/>
    </row>
    <row r="141" spans="1:11" ht="43.5" customHeight="1">
      <c r="A141" s="69" t="s">
        <v>54</v>
      </c>
      <c r="B141" s="70">
        <v>250</v>
      </c>
      <c r="C141" s="68" t="s">
        <v>12</v>
      </c>
      <c r="D141" s="68" t="s">
        <v>47</v>
      </c>
      <c r="E141" s="71" t="s">
        <v>52</v>
      </c>
      <c r="F141" s="97">
        <v>480</v>
      </c>
      <c r="G141" s="34">
        <v>720</v>
      </c>
      <c r="H141" s="225"/>
      <c r="I141" s="65">
        <f t="shared" si="6"/>
        <v>0</v>
      </c>
      <c r="J141" s="36">
        <f t="shared" si="7"/>
        <v>0</v>
      </c>
      <c r="K141" s="7"/>
    </row>
    <row r="142" spans="1:11" ht="43.5" customHeight="1">
      <c r="A142" s="69" t="s">
        <v>55</v>
      </c>
      <c r="B142" s="70">
        <v>100</v>
      </c>
      <c r="C142" s="68" t="s">
        <v>12</v>
      </c>
      <c r="D142" s="68" t="s">
        <v>47</v>
      </c>
      <c r="E142" s="71" t="s">
        <v>52</v>
      </c>
      <c r="F142" s="97">
        <v>145</v>
      </c>
      <c r="G142" s="34">
        <v>219</v>
      </c>
      <c r="H142" s="225"/>
      <c r="I142" s="65">
        <f t="shared" si="6"/>
        <v>0</v>
      </c>
      <c r="J142" s="36">
        <f t="shared" si="7"/>
        <v>0</v>
      </c>
      <c r="K142" s="7"/>
    </row>
    <row r="143" spans="1:11" ht="43.5" customHeight="1">
      <c r="A143" s="69" t="s">
        <v>56</v>
      </c>
      <c r="B143" s="70">
        <v>250</v>
      </c>
      <c r="C143" s="68" t="s">
        <v>12</v>
      </c>
      <c r="D143" s="68" t="s">
        <v>47</v>
      </c>
      <c r="E143" s="71" t="s">
        <v>52</v>
      </c>
      <c r="F143" s="97">
        <v>348.75</v>
      </c>
      <c r="G143" s="34">
        <v>520</v>
      </c>
      <c r="H143" s="225"/>
      <c r="I143" s="65">
        <f t="shared" si="6"/>
        <v>0</v>
      </c>
      <c r="J143" s="36">
        <f t="shared" si="7"/>
        <v>0</v>
      </c>
      <c r="K143" s="7"/>
    </row>
    <row r="144" spans="1:11" ht="43.5" customHeight="1">
      <c r="A144" s="69" t="s">
        <v>498</v>
      </c>
      <c r="B144" s="70">
        <v>250</v>
      </c>
      <c r="C144" s="68" t="s">
        <v>12</v>
      </c>
      <c r="D144" s="68" t="s">
        <v>47</v>
      </c>
      <c r="E144" s="71" t="s">
        <v>52</v>
      </c>
      <c r="F144" s="97">
        <v>145</v>
      </c>
      <c r="G144" s="34">
        <v>219</v>
      </c>
      <c r="H144" s="225"/>
      <c r="I144" s="65">
        <f t="shared" si="6"/>
        <v>0</v>
      </c>
      <c r="J144" s="36">
        <f t="shared" si="7"/>
        <v>0</v>
      </c>
      <c r="K144" s="7"/>
    </row>
    <row r="145" spans="1:11" ht="43.5" customHeight="1">
      <c r="A145" s="69" t="s">
        <v>315</v>
      </c>
      <c r="B145" s="73">
        <v>100</v>
      </c>
      <c r="C145" s="68" t="s">
        <v>12</v>
      </c>
      <c r="D145" s="68" t="s">
        <v>47</v>
      </c>
      <c r="E145" s="71" t="s">
        <v>57</v>
      </c>
      <c r="F145" s="97">
        <v>61.25</v>
      </c>
      <c r="G145" s="34">
        <v>90</v>
      </c>
      <c r="H145" s="225"/>
      <c r="I145" s="65">
        <f t="shared" si="6"/>
        <v>0</v>
      </c>
      <c r="J145" s="36">
        <f t="shared" si="7"/>
        <v>0</v>
      </c>
      <c r="K145" s="7"/>
    </row>
    <row r="146" spans="1:11" ht="43.5" customHeight="1">
      <c r="A146" s="69" t="s">
        <v>316</v>
      </c>
      <c r="B146" s="73">
        <v>30</v>
      </c>
      <c r="C146" s="68" t="s">
        <v>12</v>
      </c>
      <c r="D146" s="68" t="s">
        <v>47</v>
      </c>
      <c r="E146" s="71" t="s">
        <v>57</v>
      </c>
      <c r="F146" s="97">
        <v>57.5</v>
      </c>
      <c r="G146" s="34">
        <v>89</v>
      </c>
      <c r="H146" s="225"/>
      <c r="I146" s="65">
        <f t="shared" si="6"/>
        <v>0</v>
      </c>
      <c r="J146" s="36">
        <f t="shared" si="7"/>
        <v>0</v>
      </c>
      <c r="K146" s="7"/>
    </row>
    <row r="147" spans="1:11" ht="65.25" customHeight="1">
      <c r="A147" s="75" t="s">
        <v>499</v>
      </c>
      <c r="B147" s="76"/>
      <c r="C147" s="76"/>
      <c r="D147" s="76"/>
      <c r="E147" s="43"/>
      <c r="F147" s="191"/>
      <c r="G147" s="77"/>
      <c r="H147" s="223" t="s">
        <v>59</v>
      </c>
      <c r="I147" s="44"/>
      <c r="J147" s="78"/>
      <c r="K147" s="7"/>
    </row>
    <row r="148" spans="1:11" ht="43.5" customHeight="1">
      <c r="A148" s="79" t="s">
        <v>58</v>
      </c>
      <c r="B148" s="259">
        <v>30</v>
      </c>
      <c r="C148" s="39" t="s">
        <v>8</v>
      </c>
      <c r="D148" s="39" t="s">
        <v>32</v>
      </c>
      <c r="E148" s="80" t="s">
        <v>500</v>
      </c>
      <c r="F148" s="192">
        <v>234</v>
      </c>
      <c r="G148" s="81">
        <v>380</v>
      </c>
      <c r="H148" s="225"/>
      <c r="I148" s="35">
        <f aca="true" t="shared" si="8" ref="I148:I205">H148*F148</f>
        <v>0</v>
      </c>
      <c r="J148" s="36">
        <f aca="true" t="shared" si="9" ref="J148:J205">B148*H148</f>
        <v>0</v>
      </c>
      <c r="K148" s="7"/>
    </row>
    <row r="149" spans="1:11" ht="43.5" customHeight="1">
      <c r="A149" s="239" t="s">
        <v>758</v>
      </c>
      <c r="B149" s="243">
        <v>500</v>
      </c>
      <c r="C149" s="82" t="s">
        <v>8</v>
      </c>
      <c r="D149" s="244" t="s">
        <v>501</v>
      </c>
      <c r="E149" s="71" t="s">
        <v>502</v>
      </c>
      <c r="F149" s="192">
        <v>507</v>
      </c>
      <c r="G149" s="84">
        <v>748.8000000000001</v>
      </c>
      <c r="H149" s="225"/>
      <c r="I149" s="35">
        <f t="shared" si="8"/>
        <v>0</v>
      </c>
      <c r="J149" s="36">
        <f t="shared" si="9"/>
        <v>0</v>
      </c>
      <c r="K149" s="7"/>
    </row>
    <row r="150" spans="1:11" ht="43.5" customHeight="1">
      <c r="A150" s="239" t="s">
        <v>759</v>
      </c>
      <c r="B150" s="243">
        <v>400</v>
      </c>
      <c r="C150" s="82" t="s">
        <v>8</v>
      </c>
      <c r="D150" s="244" t="s">
        <v>503</v>
      </c>
      <c r="E150" s="71" t="s">
        <v>504</v>
      </c>
      <c r="F150" s="192">
        <v>390</v>
      </c>
      <c r="G150" s="84">
        <v>576</v>
      </c>
      <c r="H150" s="225"/>
      <c r="I150" s="35">
        <f t="shared" si="8"/>
        <v>0</v>
      </c>
      <c r="J150" s="36">
        <f t="shared" si="9"/>
        <v>0</v>
      </c>
      <c r="K150" s="7"/>
    </row>
    <row r="151" spans="1:11" ht="43.5" customHeight="1">
      <c r="A151" s="239" t="s">
        <v>760</v>
      </c>
      <c r="B151" s="243">
        <v>250</v>
      </c>
      <c r="C151" s="82" t="s">
        <v>8</v>
      </c>
      <c r="D151" s="244" t="s">
        <v>505</v>
      </c>
      <c r="E151" s="71" t="s">
        <v>35</v>
      </c>
      <c r="F151" s="192">
        <v>325</v>
      </c>
      <c r="G151" s="84">
        <v>480</v>
      </c>
      <c r="H151" s="225"/>
      <c r="I151" s="35">
        <f t="shared" si="8"/>
        <v>0</v>
      </c>
      <c r="J151" s="36">
        <f t="shared" si="9"/>
        <v>0</v>
      </c>
      <c r="K151" s="7"/>
    </row>
    <row r="152" spans="1:11" ht="43.5" customHeight="1">
      <c r="A152" s="239" t="s">
        <v>761</v>
      </c>
      <c r="B152" s="243">
        <v>100</v>
      </c>
      <c r="C152" s="82" t="s">
        <v>8</v>
      </c>
      <c r="D152" s="244" t="s">
        <v>506</v>
      </c>
      <c r="E152" s="71" t="s">
        <v>502</v>
      </c>
      <c r="F152" s="192">
        <v>286</v>
      </c>
      <c r="G152" s="84">
        <v>422.40000000000003</v>
      </c>
      <c r="H152" s="225"/>
      <c r="I152" s="35">
        <f t="shared" si="8"/>
        <v>0</v>
      </c>
      <c r="J152" s="36">
        <f>B152*H152</f>
        <v>0</v>
      </c>
      <c r="K152" s="7"/>
    </row>
    <row r="153" spans="1:11" ht="43.5" customHeight="1">
      <c r="A153" s="69" t="s">
        <v>66</v>
      </c>
      <c r="B153" s="258">
        <v>500</v>
      </c>
      <c r="C153" s="82" t="s">
        <v>39</v>
      </c>
      <c r="D153" s="82" t="s">
        <v>32</v>
      </c>
      <c r="E153" s="71" t="s">
        <v>35</v>
      </c>
      <c r="F153" s="192">
        <v>700.7</v>
      </c>
      <c r="G153" s="81">
        <v>1079</v>
      </c>
      <c r="H153" s="225"/>
      <c r="I153" s="35">
        <f>H153*F153</f>
        <v>0</v>
      </c>
      <c r="J153" s="36">
        <f t="shared" si="9"/>
        <v>0</v>
      </c>
      <c r="K153" s="7"/>
    </row>
    <row r="154" spans="1:11" ht="43.5" customHeight="1">
      <c r="A154" s="69" t="s">
        <v>67</v>
      </c>
      <c r="B154" s="258">
        <v>250</v>
      </c>
      <c r="C154" s="82" t="s">
        <v>39</v>
      </c>
      <c r="D154" s="82" t="s">
        <v>32</v>
      </c>
      <c r="E154" s="71" t="s">
        <v>35</v>
      </c>
      <c r="F154" s="192">
        <v>380.90000000000003</v>
      </c>
      <c r="G154" s="81">
        <v>589</v>
      </c>
      <c r="H154" s="225"/>
      <c r="I154" s="35">
        <f>H154*F154</f>
        <v>0</v>
      </c>
      <c r="J154" s="36">
        <f t="shared" si="9"/>
        <v>0</v>
      </c>
      <c r="K154" s="7"/>
    </row>
    <row r="155" spans="1:11" ht="43.5" customHeight="1">
      <c r="A155" s="69" t="s">
        <v>68</v>
      </c>
      <c r="B155" s="258">
        <v>200</v>
      </c>
      <c r="C155" s="82" t="s">
        <v>39</v>
      </c>
      <c r="D155" s="82" t="s">
        <v>32</v>
      </c>
      <c r="E155" s="71" t="s">
        <v>35</v>
      </c>
      <c r="F155" s="192">
        <v>380.90000000000003</v>
      </c>
      <c r="G155" s="81">
        <v>589</v>
      </c>
      <c r="H155" s="225"/>
      <c r="I155" s="35">
        <f>H155*F155</f>
        <v>0</v>
      </c>
      <c r="J155" s="36">
        <f t="shared" si="9"/>
        <v>0</v>
      </c>
      <c r="K155" s="7"/>
    </row>
    <row r="156" spans="1:11" ht="43.5" customHeight="1">
      <c r="A156" s="240" t="s">
        <v>507</v>
      </c>
      <c r="B156" s="243">
        <v>500</v>
      </c>
      <c r="C156" s="82" t="s">
        <v>8</v>
      </c>
      <c r="D156" s="244" t="s">
        <v>501</v>
      </c>
      <c r="E156" s="71" t="s">
        <v>35</v>
      </c>
      <c r="F156" s="192">
        <v>585</v>
      </c>
      <c r="G156" s="84">
        <v>864</v>
      </c>
      <c r="H156" s="225"/>
      <c r="I156" s="35">
        <f t="shared" si="8"/>
        <v>0</v>
      </c>
      <c r="J156" s="36">
        <f t="shared" si="9"/>
        <v>0</v>
      </c>
      <c r="K156" s="7"/>
    </row>
    <row r="157" spans="1:11" ht="49.5" customHeight="1">
      <c r="A157" s="240" t="s">
        <v>508</v>
      </c>
      <c r="B157" s="243">
        <v>250</v>
      </c>
      <c r="C157" s="82" t="s">
        <v>8</v>
      </c>
      <c r="D157" s="244" t="s">
        <v>501</v>
      </c>
      <c r="E157" s="71" t="s">
        <v>35</v>
      </c>
      <c r="F157" s="192">
        <v>520</v>
      </c>
      <c r="G157" s="84">
        <v>768</v>
      </c>
      <c r="H157" s="225"/>
      <c r="I157" s="35">
        <f t="shared" si="8"/>
        <v>0</v>
      </c>
      <c r="J157" s="36">
        <f t="shared" si="9"/>
        <v>0</v>
      </c>
      <c r="K157" s="7"/>
    </row>
    <row r="158" spans="1:11" ht="43.5" customHeight="1">
      <c r="A158" s="249" t="s">
        <v>509</v>
      </c>
      <c r="B158" s="243">
        <v>250</v>
      </c>
      <c r="C158" s="82" t="s">
        <v>8</v>
      </c>
      <c r="D158" s="244" t="s">
        <v>510</v>
      </c>
      <c r="E158" s="71" t="s">
        <v>35</v>
      </c>
      <c r="F158" s="192">
        <v>455</v>
      </c>
      <c r="G158" s="84">
        <v>672</v>
      </c>
      <c r="H158" s="225"/>
      <c r="I158" s="35">
        <f t="shared" si="8"/>
        <v>0</v>
      </c>
      <c r="J158" s="36">
        <f t="shared" si="9"/>
        <v>0</v>
      </c>
      <c r="K158" s="7"/>
    </row>
    <row r="159" spans="1:11" ht="43.5" customHeight="1">
      <c r="A159" s="240" t="s">
        <v>511</v>
      </c>
      <c r="B159" s="243">
        <v>250</v>
      </c>
      <c r="C159" s="82" t="s">
        <v>8</v>
      </c>
      <c r="D159" s="245">
        <v>2019</v>
      </c>
      <c r="E159" s="71" t="s">
        <v>35</v>
      </c>
      <c r="F159" s="192">
        <v>455</v>
      </c>
      <c r="G159" s="84">
        <v>672</v>
      </c>
      <c r="H159" s="225"/>
      <c r="I159" s="35">
        <f t="shared" si="8"/>
        <v>0</v>
      </c>
      <c r="J159" s="36">
        <f t="shared" si="9"/>
        <v>0</v>
      </c>
      <c r="K159" s="7"/>
    </row>
    <row r="160" spans="1:11" ht="43.5" customHeight="1">
      <c r="A160" s="240" t="s">
        <v>512</v>
      </c>
      <c r="B160" s="243">
        <v>250</v>
      </c>
      <c r="C160" s="82" t="s">
        <v>8</v>
      </c>
      <c r="D160" s="245">
        <v>2019</v>
      </c>
      <c r="E160" s="71" t="s">
        <v>35</v>
      </c>
      <c r="F160" s="192">
        <v>325</v>
      </c>
      <c r="G160" s="84">
        <v>480</v>
      </c>
      <c r="H160" s="225"/>
      <c r="I160" s="35">
        <f t="shared" si="8"/>
        <v>0</v>
      </c>
      <c r="J160" s="36">
        <f t="shared" si="9"/>
        <v>0</v>
      </c>
      <c r="K160" s="7"/>
    </row>
    <row r="161" spans="1:11" ht="43.5" customHeight="1">
      <c r="A161" s="240" t="s">
        <v>513</v>
      </c>
      <c r="B161" s="243">
        <v>250</v>
      </c>
      <c r="C161" s="82" t="s">
        <v>8</v>
      </c>
      <c r="D161" s="245">
        <v>2019</v>
      </c>
      <c r="E161" s="71" t="s">
        <v>35</v>
      </c>
      <c r="F161" s="192">
        <v>260</v>
      </c>
      <c r="G161" s="84">
        <v>384</v>
      </c>
      <c r="H161" s="225"/>
      <c r="I161" s="35">
        <f t="shared" si="8"/>
        <v>0</v>
      </c>
      <c r="J161" s="36">
        <f t="shared" si="9"/>
        <v>0</v>
      </c>
      <c r="K161" s="7"/>
    </row>
    <row r="162" spans="1:11" ht="43.5" customHeight="1">
      <c r="A162" s="240" t="s">
        <v>762</v>
      </c>
      <c r="B162" s="243"/>
      <c r="C162" s="82" t="s">
        <v>8</v>
      </c>
      <c r="D162" s="245"/>
      <c r="E162" s="71" t="s">
        <v>35</v>
      </c>
      <c r="F162" s="192">
        <v>455</v>
      </c>
      <c r="G162" s="84">
        <v>672</v>
      </c>
      <c r="H162" s="225"/>
      <c r="I162" s="35">
        <f t="shared" si="8"/>
        <v>0</v>
      </c>
      <c r="J162" s="36">
        <f t="shared" si="9"/>
        <v>0</v>
      </c>
      <c r="K162" s="7"/>
    </row>
    <row r="163" spans="1:11" ht="43.5" customHeight="1">
      <c r="A163" s="247" t="s">
        <v>763</v>
      </c>
      <c r="B163" s="243">
        <v>30</v>
      </c>
      <c r="C163" s="82" t="s">
        <v>8</v>
      </c>
      <c r="D163" s="245">
        <v>2019</v>
      </c>
      <c r="E163" s="71" t="s">
        <v>35</v>
      </c>
      <c r="F163" s="192">
        <v>156</v>
      </c>
      <c r="G163" s="84">
        <v>230.4</v>
      </c>
      <c r="H163" s="225"/>
      <c r="I163" s="35">
        <f t="shared" si="8"/>
        <v>0</v>
      </c>
      <c r="J163" s="36">
        <f t="shared" si="9"/>
        <v>0</v>
      </c>
      <c r="K163" s="7"/>
    </row>
    <row r="164" spans="1:11" ht="43.5" customHeight="1">
      <c r="A164" s="247" t="s">
        <v>764</v>
      </c>
      <c r="B164" s="243">
        <v>30</v>
      </c>
      <c r="C164" s="82" t="s">
        <v>8</v>
      </c>
      <c r="D164" s="244" t="s">
        <v>506</v>
      </c>
      <c r="E164" s="71" t="s">
        <v>35</v>
      </c>
      <c r="F164" s="192">
        <v>156</v>
      </c>
      <c r="G164" s="84">
        <v>230.4</v>
      </c>
      <c r="H164" s="225"/>
      <c r="I164" s="35">
        <f t="shared" si="8"/>
        <v>0</v>
      </c>
      <c r="J164" s="36">
        <f t="shared" si="9"/>
        <v>0</v>
      </c>
      <c r="K164" s="7"/>
    </row>
    <row r="165" spans="1:11" ht="43.5" customHeight="1">
      <c r="A165" s="240" t="s">
        <v>765</v>
      </c>
      <c r="B165" s="243">
        <v>30</v>
      </c>
      <c r="C165" s="82" t="s">
        <v>8</v>
      </c>
      <c r="D165" s="244"/>
      <c r="E165" s="71" t="s">
        <v>35</v>
      </c>
      <c r="F165" s="192">
        <v>91</v>
      </c>
      <c r="G165" s="84">
        <v>134.4</v>
      </c>
      <c r="H165" s="225"/>
      <c r="I165" s="35">
        <f t="shared" si="8"/>
        <v>0</v>
      </c>
      <c r="J165" s="36">
        <f t="shared" si="9"/>
        <v>0</v>
      </c>
      <c r="K165" s="7"/>
    </row>
    <row r="166" spans="1:11" ht="43.5" customHeight="1">
      <c r="A166" s="247" t="s">
        <v>766</v>
      </c>
      <c r="B166" s="243">
        <v>30</v>
      </c>
      <c r="C166" s="82" t="s">
        <v>8</v>
      </c>
      <c r="D166" s="244" t="s">
        <v>506</v>
      </c>
      <c r="E166" s="71" t="s">
        <v>514</v>
      </c>
      <c r="F166" s="192">
        <v>117</v>
      </c>
      <c r="G166" s="84">
        <v>172.8</v>
      </c>
      <c r="H166" s="225"/>
      <c r="I166" s="35">
        <f t="shared" si="8"/>
        <v>0</v>
      </c>
      <c r="J166" s="36">
        <f t="shared" si="9"/>
        <v>0</v>
      </c>
      <c r="K166" s="7"/>
    </row>
    <row r="167" spans="1:11" ht="43.5" customHeight="1">
      <c r="A167" s="247" t="s">
        <v>767</v>
      </c>
      <c r="B167" s="243">
        <v>30</v>
      </c>
      <c r="C167" s="82" t="s">
        <v>8</v>
      </c>
      <c r="D167" s="244" t="s">
        <v>515</v>
      </c>
      <c r="E167" s="71" t="s">
        <v>514</v>
      </c>
      <c r="F167" s="192">
        <v>156</v>
      </c>
      <c r="G167" s="84">
        <v>230.4</v>
      </c>
      <c r="H167" s="225"/>
      <c r="I167" s="35">
        <f t="shared" si="8"/>
        <v>0</v>
      </c>
      <c r="J167" s="36">
        <f t="shared" si="9"/>
        <v>0</v>
      </c>
      <c r="K167" s="7"/>
    </row>
    <row r="168" spans="1:11" ht="43.5" customHeight="1">
      <c r="A168" s="240" t="s">
        <v>768</v>
      </c>
      <c r="B168" s="243">
        <v>30</v>
      </c>
      <c r="C168" s="82" t="s">
        <v>8</v>
      </c>
      <c r="D168" s="244"/>
      <c r="E168" s="71" t="s">
        <v>514</v>
      </c>
      <c r="F168" s="192">
        <v>104</v>
      </c>
      <c r="G168" s="84">
        <v>153.60000000000002</v>
      </c>
      <c r="H168" s="225"/>
      <c r="I168" s="35">
        <f t="shared" si="8"/>
        <v>0</v>
      </c>
      <c r="J168" s="36">
        <f t="shared" si="9"/>
        <v>0</v>
      </c>
      <c r="K168" s="7"/>
    </row>
    <row r="169" spans="1:11" ht="43.5" customHeight="1">
      <c r="A169" s="247" t="s">
        <v>769</v>
      </c>
      <c r="B169" s="243">
        <v>100</v>
      </c>
      <c r="C169" s="82" t="s">
        <v>8</v>
      </c>
      <c r="D169" s="244" t="s">
        <v>506</v>
      </c>
      <c r="E169" s="71" t="s">
        <v>514</v>
      </c>
      <c r="F169" s="192">
        <v>325</v>
      </c>
      <c r="G169" s="84">
        <v>480</v>
      </c>
      <c r="H169" s="225"/>
      <c r="I169" s="35">
        <f t="shared" si="8"/>
        <v>0</v>
      </c>
      <c r="J169" s="36">
        <f t="shared" si="9"/>
        <v>0</v>
      </c>
      <c r="K169" s="7"/>
    </row>
    <row r="170" spans="1:11" ht="43.5" customHeight="1">
      <c r="A170" s="247" t="s">
        <v>770</v>
      </c>
      <c r="B170" s="243">
        <v>40</v>
      </c>
      <c r="C170" s="82" t="s">
        <v>8</v>
      </c>
      <c r="D170" s="244" t="s">
        <v>506</v>
      </c>
      <c r="E170" s="71" t="s">
        <v>514</v>
      </c>
      <c r="F170" s="192">
        <v>182</v>
      </c>
      <c r="G170" s="84">
        <v>268.8</v>
      </c>
      <c r="H170" s="225"/>
      <c r="I170" s="35">
        <f t="shared" si="8"/>
        <v>0</v>
      </c>
      <c r="J170" s="36">
        <f t="shared" si="9"/>
        <v>0</v>
      </c>
      <c r="K170" s="7"/>
    </row>
    <row r="171" spans="1:11" ht="43.5" customHeight="1">
      <c r="A171" s="247" t="s">
        <v>771</v>
      </c>
      <c r="B171" s="243">
        <v>30</v>
      </c>
      <c r="C171" s="82" t="s">
        <v>8</v>
      </c>
      <c r="D171" s="244" t="s">
        <v>510</v>
      </c>
      <c r="E171" s="71" t="s">
        <v>514</v>
      </c>
      <c r="F171" s="192">
        <v>117</v>
      </c>
      <c r="G171" s="84">
        <v>172.8</v>
      </c>
      <c r="H171" s="225"/>
      <c r="I171" s="35">
        <f t="shared" si="8"/>
        <v>0</v>
      </c>
      <c r="J171" s="36">
        <f t="shared" si="9"/>
        <v>0</v>
      </c>
      <c r="K171" s="7"/>
    </row>
    <row r="172" spans="1:11" ht="43.5" customHeight="1">
      <c r="A172" s="240" t="s">
        <v>772</v>
      </c>
      <c r="B172" s="243">
        <v>30</v>
      </c>
      <c r="C172" s="82" t="s">
        <v>8</v>
      </c>
      <c r="D172" s="244"/>
      <c r="E172" s="71" t="s">
        <v>514</v>
      </c>
      <c r="F172" s="192">
        <v>104</v>
      </c>
      <c r="G172" s="84">
        <v>153.60000000000002</v>
      </c>
      <c r="H172" s="225"/>
      <c r="I172" s="35">
        <f t="shared" si="8"/>
        <v>0</v>
      </c>
      <c r="J172" s="36">
        <f t="shared" si="9"/>
        <v>0</v>
      </c>
      <c r="K172" s="7"/>
    </row>
    <row r="173" spans="1:11" ht="43.5" customHeight="1">
      <c r="A173" s="240" t="s">
        <v>773</v>
      </c>
      <c r="B173" s="243">
        <v>30</v>
      </c>
      <c r="C173" s="82" t="s">
        <v>8</v>
      </c>
      <c r="D173" s="246"/>
      <c r="E173" s="71" t="s">
        <v>514</v>
      </c>
      <c r="F173" s="192">
        <v>143</v>
      </c>
      <c r="G173" s="84">
        <v>211.20000000000002</v>
      </c>
      <c r="H173" s="225"/>
      <c r="I173" s="35">
        <f t="shared" si="8"/>
        <v>0</v>
      </c>
      <c r="J173" s="36">
        <f t="shared" si="9"/>
        <v>0</v>
      </c>
      <c r="K173" s="7"/>
    </row>
    <row r="174" spans="1:11" ht="43.5" customHeight="1">
      <c r="A174" s="240" t="s">
        <v>774</v>
      </c>
      <c r="B174" s="243">
        <v>30</v>
      </c>
      <c r="C174" s="82" t="s">
        <v>8</v>
      </c>
      <c r="D174" s="246"/>
      <c r="E174" s="71" t="s">
        <v>514</v>
      </c>
      <c r="F174" s="192">
        <v>143</v>
      </c>
      <c r="G174" s="84">
        <v>211.20000000000002</v>
      </c>
      <c r="H174" s="225"/>
      <c r="I174" s="35">
        <f t="shared" si="8"/>
        <v>0</v>
      </c>
      <c r="J174" s="36">
        <f t="shared" si="9"/>
        <v>0</v>
      </c>
      <c r="K174" s="7"/>
    </row>
    <row r="175" spans="1:11" ht="43.5" customHeight="1">
      <c r="A175" s="240" t="s">
        <v>775</v>
      </c>
      <c r="B175" s="243">
        <v>30</v>
      </c>
      <c r="C175" s="82" t="s">
        <v>8</v>
      </c>
      <c r="D175" s="246"/>
      <c r="E175" s="71" t="s">
        <v>514</v>
      </c>
      <c r="F175" s="192">
        <v>143</v>
      </c>
      <c r="G175" s="84">
        <v>211.20000000000002</v>
      </c>
      <c r="H175" s="225"/>
      <c r="I175" s="35">
        <f t="shared" si="8"/>
        <v>0</v>
      </c>
      <c r="J175" s="36">
        <f t="shared" si="9"/>
        <v>0</v>
      </c>
      <c r="K175" s="7"/>
    </row>
    <row r="176" spans="1:11" ht="43.5" customHeight="1">
      <c r="A176" s="247" t="s">
        <v>776</v>
      </c>
      <c r="B176" s="243">
        <v>30</v>
      </c>
      <c r="C176" s="82" t="s">
        <v>8</v>
      </c>
      <c r="D176" s="244" t="s">
        <v>506</v>
      </c>
      <c r="E176" s="71" t="s">
        <v>514</v>
      </c>
      <c r="F176" s="192">
        <v>156</v>
      </c>
      <c r="G176" s="84">
        <v>230.4</v>
      </c>
      <c r="H176" s="225"/>
      <c r="I176" s="35">
        <f t="shared" si="8"/>
        <v>0</v>
      </c>
      <c r="J176" s="36">
        <f t="shared" si="9"/>
        <v>0</v>
      </c>
      <c r="K176" s="7"/>
    </row>
    <row r="177" spans="1:11" ht="43.5" customHeight="1">
      <c r="A177" s="247" t="s">
        <v>777</v>
      </c>
      <c r="B177" s="243">
        <v>30</v>
      </c>
      <c r="C177" s="82" t="s">
        <v>8</v>
      </c>
      <c r="D177" s="244" t="s">
        <v>516</v>
      </c>
      <c r="E177" s="71" t="s">
        <v>514</v>
      </c>
      <c r="F177" s="192">
        <v>130</v>
      </c>
      <c r="G177" s="84">
        <v>192</v>
      </c>
      <c r="H177" s="225"/>
      <c r="I177" s="35">
        <f t="shared" si="8"/>
        <v>0</v>
      </c>
      <c r="J177" s="36">
        <f t="shared" si="9"/>
        <v>0</v>
      </c>
      <c r="K177" s="7"/>
    </row>
    <row r="178" spans="1:11" ht="43.5" customHeight="1">
      <c r="A178" s="240" t="s">
        <v>778</v>
      </c>
      <c r="B178" s="243">
        <v>30</v>
      </c>
      <c r="C178" s="82" t="s">
        <v>8</v>
      </c>
      <c r="D178" s="244" t="s">
        <v>506</v>
      </c>
      <c r="E178" s="71" t="s">
        <v>514</v>
      </c>
      <c r="F178" s="192">
        <v>117</v>
      </c>
      <c r="G178" s="84">
        <v>172.8</v>
      </c>
      <c r="H178" s="225"/>
      <c r="I178" s="35">
        <f t="shared" si="8"/>
        <v>0</v>
      </c>
      <c r="J178" s="36">
        <f t="shared" si="9"/>
        <v>0</v>
      </c>
      <c r="K178" s="7"/>
    </row>
    <row r="179" spans="1:11" ht="43.5" customHeight="1">
      <c r="A179" s="247" t="s">
        <v>779</v>
      </c>
      <c r="B179" s="243">
        <v>30</v>
      </c>
      <c r="C179" s="82" t="s">
        <v>8</v>
      </c>
      <c r="D179" s="244" t="s">
        <v>517</v>
      </c>
      <c r="E179" s="71" t="s">
        <v>514</v>
      </c>
      <c r="F179" s="192">
        <v>143</v>
      </c>
      <c r="G179" s="84">
        <v>211.20000000000002</v>
      </c>
      <c r="H179" s="225"/>
      <c r="I179" s="35">
        <f t="shared" si="8"/>
        <v>0</v>
      </c>
      <c r="J179" s="36">
        <f t="shared" si="9"/>
        <v>0</v>
      </c>
      <c r="K179" s="7"/>
    </row>
    <row r="180" spans="1:11" ht="43.5" customHeight="1">
      <c r="A180" s="247" t="s">
        <v>780</v>
      </c>
      <c r="B180" s="243">
        <v>40</v>
      </c>
      <c r="C180" s="82" t="s">
        <v>8</v>
      </c>
      <c r="D180" s="244" t="s">
        <v>506</v>
      </c>
      <c r="E180" s="71" t="s">
        <v>514</v>
      </c>
      <c r="F180" s="192">
        <v>208</v>
      </c>
      <c r="G180" s="84">
        <v>307.20000000000005</v>
      </c>
      <c r="H180" s="225"/>
      <c r="I180" s="35">
        <f t="shared" si="8"/>
        <v>0</v>
      </c>
      <c r="J180" s="36">
        <f t="shared" si="9"/>
        <v>0</v>
      </c>
      <c r="K180" s="7"/>
    </row>
    <row r="181" spans="1:11" ht="43.5" customHeight="1">
      <c r="A181" s="248" t="s">
        <v>781</v>
      </c>
      <c r="B181" s="243">
        <v>30</v>
      </c>
      <c r="C181" s="82" t="s">
        <v>8</v>
      </c>
      <c r="D181" s="244" t="s">
        <v>506</v>
      </c>
      <c r="E181" s="71" t="s">
        <v>514</v>
      </c>
      <c r="F181" s="192">
        <v>156</v>
      </c>
      <c r="G181" s="84">
        <v>230.4</v>
      </c>
      <c r="H181" s="225"/>
      <c r="I181" s="35">
        <f t="shared" si="8"/>
        <v>0</v>
      </c>
      <c r="J181" s="36">
        <f t="shared" si="9"/>
        <v>0</v>
      </c>
      <c r="K181" s="7"/>
    </row>
    <row r="182" spans="1:11" ht="43.5" customHeight="1">
      <c r="A182" s="247" t="s">
        <v>782</v>
      </c>
      <c r="B182" s="243">
        <v>30</v>
      </c>
      <c r="C182" s="82" t="s">
        <v>8</v>
      </c>
      <c r="D182" s="244" t="s">
        <v>518</v>
      </c>
      <c r="E182" s="71" t="s">
        <v>514</v>
      </c>
      <c r="F182" s="192">
        <v>130</v>
      </c>
      <c r="G182" s="84">
        <v>192</v>
      </c>
      <c r="H182" s="225"/>
      <c r="I182" s="35">
        <f t="shared" si="8"/>
        <v>0</v>
      </c>
      <c r="J182" s="36">
        <f t="shared" si="9"/>
        <v>0</v>
      </c>
      <c r="K182" s="7"/>
    </row>
    <row r="183" spans="1:11" ht="43.5" customHeight="1">
      <c r="A183" s="247" t="s">
        <v>783</v>
      </c>
      <c r="B183" s="243">
        <v>40</v>
      </c>
      <c r="C183" s="82" t="s">
        <v>8</v>
      </c>
      <c r="D183" s="244" t="s">
        <v>506</v>
      </c>
      <c r="E183" s="71" t="s">
        <v>514</v>
      </c>
      <c r="F183" s="192">
        <v>234</v>
      </c>
      <c r="G183" s="84">
        <v>345.6</v>
      </c>
      <c r="H183" s="225"/>
      <c r="I183" s="35">
        <f t="shared" si="8"/>
        <v>0</v>
      </c>
      <c r="J183" s="36">
        <f t="shared" si="9"/>
        <v>0</v>
      </c>
      <c r="K183" s="7"/>
    </row>
    <row r="184" spans="1:11" ht="43.5" customHeight="1">
      <c r="A184" s="240" t="s">
        <v>784</v>
      </c>
      <c r="B184" s="243">
        <v>30</v>
      </c>
      <c r="C184" s="82" t="s">
        <v>8</v>
      </c>
      <c r="D184" s="39" t="s">
        <v>32</v>
      </c>
      <c r="E184" s="71" t="s">
        <v>514</v>
      </c>
      <c r="F184" s="192">
        <v>104</v>
      </c>
      <c r="G184" s="84">
        <v>153.60000000000002</v>
      </c>
      <c r="H184" s="225"/>
      <c r="I184" s="35">
        <f t="shared" si="8"/>
        <v>0</v>
      </c>
      <c r="J184" s="36">
        <f t="shared" si="9"/>
        <v>0</v>
      </c>
      <c r="K184" s="7"/>
    </row>
    <row r="185" spans="1:11" ht="43.5" customHeight="1">
      <c r="A185" s="240" t="s">
        <v>785</v>
      </c>
      <c r="B185" s="243">
        <v>30</v>
      </c>
      <c r="C185" s="82" t="s">
        <v>8</v>
      </c>
      <c r="D185" s="39" t="s">
        <v>32</v>
      </c>
      <c r="E185" s="71" t="s">
        <v>514</v>
      </c>
      <c r="F185" s="192">
        <v>143</v>
      </c>
      <c r="G185" s="84">
        <v>211.20000000000002</v>
      </c>
      <c r="H185" s="225"/>
      <c r="I185" s="35">
        <f t="shared" si="8"/>
        <v>0</v>
      </c>
      <c r="J185" s="36">
        <f t="shared" si="9"/>
        <v>0</v>
      </c>
      <c r="K185" s="7"/>
    </row>
    <row r="186" spans="1:11" ht="43.5" customHeight="1">
      <c r="A186" s="240" t="s">
        <v>786</v>
      </c>
      <c r="B186" s="243">
        <v>40</v>
      </c>
      <c r="C186" s="82" t="s">
        <v>8</v>
      </c>
      <c r="D186" s="39" t="s">
        <v>32</v>
      </c>
      <c r="E186" s="71" t="s">
        <v>514</v>
      </c>
      <c r="F186" s="192">
        <v>234</v>
      </c>
      <c r="G186" s="84">
        <v>345.6</v>
      </c>
      <c r="H186" s="225"/>
      <c r="I186" s="35">
        <f t="shared" si="8"/>
        <v>0</v>
      </c>
      <c r="J186" s="36">
        <f t="shared" si="9"/>
        <v>0</v>
      </c>
      <c r="K186" s="7"/>
    </row>
    <row r="187" spans="1:11" ht="43.5" customHeight="1">
      <c r="A187" s="240" t="s">
        <v>787</v>
      </c>
      <c r="B187" s="243">
        <v>30</v>
      </c>
      <c r="C187" s="82" t="s">
        <v>8</v>
      </c>
      <c r="D187" s="39" t="s">
        <v>32</v>
      </c>
      <c r="E187" s="71" t="s">
        <v>514</v>
      </c>
      <c r="F187" s="192">
        <v>104</v>
      </c>
      <c r="G187" s="84">
        <v>153.60000000000002</v>
      </c>
      <c r="H187" s="225"/>
      <c r="I187" s="35">
        <f t="shared" si="8"/>
        <v>0</v>
      </c>
      <c r="J187" s="36">
        <f t="shared" si="9"/>
        <v>0</v>
      </c>
      <c r="K187" s="7"/>
    </row>
    <row r="188" spans="1:11" ht="43.5" customHeight="1">
      <c r="A188" s="240" t="s">
        <v>788</v>
      </c>
      <c r="B188" s="243">
        <v>30</v>
      </c>
      <c r="C188" s="82" t="s">
        <v>8</v>
      </c>
      <c r="D188" s="39" t="s">
        <v>32</v>
      </c>
      <c r="E188" s="71" t="s">
        <v>514</v>
      </c>
      <c r="F188" s="192">
        <v>104</v>
      </c>
      <c r="G188" s="84">
        <v>153.60000000000002</v>
      </c>
      <c r="H188" s="225"/>
      <c r="I188" s="35">
        <f t="shared" si="8"/>
        <v>0</v>
      </c>
      <c r="J188" s="36">
        <f t="shared" si="9"/>
        <v>0</v>
      </c>
      <c r="K188" s="7"/>
    </row>
    <row r="189" spans="1:11" ht="43.5" customHeight="1">
      <c r="A189" s="240" t="s">
        <v>789</v>
      </c>
      <c r="B189" s="243">
        <v>30</v>
      </c>
      <c r="C189" s="82" t="s">
        <v>8</v>
      </c>
      <c r="D189" s="39" t="s">
        <v>32</v>
      </c>
      <c r="E189" s="71" t="s">
        <v>514</v>
      </c>
      <c r="F189" s="192">
        <v>104</v>
      </c>
      <c r="G189" s="84">
        <v>153.60000000000002</v>
      </c>
      <c r="H189" s="225"/>
      <c r="I189" s="35">
        <f t="shared" si="8"/>
        <v>0</v>
      </c>
      <c r="J189" s="36">
        <f t="shared" si="9"/>
        <v>0</v>
      </c>
      <c r="K189" s="7"/>
    </row>
    <row r="190" spans="1:11" ht="43.5" customHeight="1">
      <c r="A190" s="240" t="s">
        <v>790</v>
      </c>
      <c r="B190" s="243">
        <v>30</v>
      </c>
      <c r="C190" s="82" t="s">
        <v>8</v>
      </c>
      <c r="D190" s="39" t="s">
        <v>32</v>
      </c>
      <c r="E190" s="71" t="s">
        <v>514</v>
      </c>
      <c r="F190" s="192">
        <v>156</v>
      </c>
      <c r="G190" s="84">
        <v>230.4</v>
      </c>
      <c r="H190" s="225"/>
      <c r="I190" s="35">
        <f t="shared" si="8"/>
        <v>0</v>
      </c>
      <c r="J190" s="36">
        <f t="shared" si="9"/>
        <v>0</v>
      </c>
      <c r="K190" s="7"/>
    </row>
    <row r="191" spans="1:11" ht="43.5" customHeight="1">
      <c r="A191" s="240" t="s">
        <v>791</v>
      </c>
      <c r="B191" s="243">
        <v>30</v>
      </c>
      <c r="C191" s="82" t="s">
        <v>8</v>
      </c>
      <c r="D191" s="39" t="s">
        <v>32</v>
      </c>
      <c r="E191" s="71" t="s">
        <v>514</v>
      </c>
      <c r="F191" s="192">
        <v>156</v>
      </c>
      <c r="G191" s="84">
        <v>230.4</v>
      </c>
      <c r="H191" s="225"/>
      <c r="I191" s="35">
        <f t="shared" si="8"/>
        <v>0</v>
      </c>
      <c r="J191" s="36">
        <f t="shared" si="9"/>
        <v>0</v>
      </c>
      <c r="K191" s="7"/>
    </row>
    <row r="192" spans="1:11" ht="43.5" customHeight="1">
      <c r="A192" s="240" t="s">
        <v>792</v>
      </c>
      <c r="B192" s="243">
        <v>30</v>
      </c>
      <c r="C192" s="82" t="s">
        <v>8</v>
      </c>
      <c r="D192" s="39" t="s">
        <v>32</v>
      </c>
      <c r="E192" s="71" t="s">
        <v>514</v>
      </c>
      <c r="F192" s="192">
        <v>104</v>
      </c>
      <c r="G192" s="84">
        <v>153.60000000000002</v>
      </c>
      <c r="H192" s="225"/>
      <c r="I192" s="35">
        <f t="shared" si="8"/>
        <v>0</v>
      </c>
      <c r="J192" s="36">
        <f t="shared" si="9"/>
        <v>0</v>
      </c>
      <c r="K192" s="7"/>
    </row>
    <row r="193" spans="1:11" ht="43.5" customHeight="1">
      <c r="A193" s="241" t="s">
        <v>793</v>
      </c>
      <c r="B193" s="260">
        <v>500</v>
      </c>
      <c r="C193" s="39" t="s">
        <v>8</v>
      </c>
      <c r="D193" s="39" t="s">
        <v>32</v>
      </c>
      <c r="E193" s="252" t="s">
        <v>286</v>
      </c>
      <c r="F193" s="192">
        <v>585</v>
      </c>
      <c r="G193" s="81">
        <v>959</v>
      </c>
      <c r="H193" s="225"/>
      <c r="I193" s="35">
        <f t="shared" si="8"/>
        <v>0</v>
      </c>
      <c r="J193" s="36">
        <f t="shared" si="9"/>
        <v>0</v>
      </c>
      <c r="K193" s="7"/>
    </row>
    <row r="194" spans="1:11" ht="43.5" customHeight="1">
      <c r="A194" s="241" t="s">
        <v>794</v>
      </c>
      <c r="B194" s="260">
        <v>125</v>
      </c>
      <c r="C194" s="39" t="s">
        <v>8</v>
      </c>
      <c r="D194" s="39" t="s">
        <v>32</v>
      </c>
      <c r="E194" s="252" t="s">
        <v>286</v>
      </c>
      <c r="F194" s="192">
        <v>585</v>
      </c>
      <c r="G194" s="81">
        <v>959</v>
      </c>
      <c r="H194" s="225"/>
      <c r="I194" s="35">
        <f t="shared" si="8"/>
        <v>0</v>
      </c>
      <c r="J194" s="36">
        <f t="shared" si="9"/>
        <v>0</v>
      </c>
      <c r="K194" s="7"/>
    </row>
    <row r="195" spans="1:11" ht="43.5" customHeight="1">
      <c r="A195" s="241" t="s">
        <v>60</v>
      </c>
      <c r="B195" s="260">
        <v>15</v>
      </c>
      <c r="C195" s="39" t="s">
        <v>8</v>
      </c>
      <c r="D195" s="39" t="s">
        <v>61</v>
      </c>
      <c r="E195" s="252" t="s">
        <v>35</v>
      </c>
      <c r="F195" s="192">
        <v>156</v>
      </c>
      <c r="G195" s="81">
        <v>250</v>
      </c>
      <c r="H195" s="225"/>
      <c r="I195" s="35">
        <f t="shared" si="8"/>
        <v>0</v>
      </c>
      <c r="J195" s="36">
        <f t="shared" si="9"/>
        <v>0</v>
      </c>
      <c r="K195" s="7"/>
    </row>
    <row r="196" spans="1:11" ht="43.5" customHeight="1">
      <c r="A196" s="241" t="s">
        <v>62</v>
      </c>
      <c r="B196" s="260">
        <v>20</v>
      </c>
      <c r="C196" s="39" t="s">
        <v>8</v>
      </c>
      <c r="D196" s="39" t="s">
        <v>61</v>
      </c>
      <c r="E196" s="252" t="s">
        <v>35</v>
      </c>
      <c r="F196" s="192">
        <v>234</v>
      </c>
      <c r="G196" s="81">
        <v>389</v>
      </c>
      <c r="H196" s="225"/>
      <c r="I196" s="35">
        <f t="shared" si="8"/>
        <v>0</v>
      </c>
      <c r="J196" s="36">
        <f t="shared" si="9"/>
        <v>0</v>
      </c>
      <c r="K196" s="7"/>
    </row>
    <row r="197" spans="1:11" ht="43.5" customHeight="1">
      <c r="A197" s="241" t="s">
        <v>63</v>
      </c>
      <c r="B197" s="260">
        <v>70</v>
      </c>
      <c r="C197" s="39" t="s">
        <v>8</v>
      </c>
      <c r="D197" s="39" t="s">
        <v>32</v>
      </c>
      <c r="E197" s="252" t="s">
        <v>286</v>
      </c>
      <c r="F197" s="192">
        <v>383.5</v>
      </c>
      <c r="G197" s="81">
        <v>629</v>
      </c>
      <c r="H197" s="225"/>
      <c r="I197" s="35">
        <f t="shared" si="8"/>
        <v>0</v>
      </c>
      <c r="J197" s="36">
        <f t="shared" si="9"/>
        <v>0</v>
      </c>
      <c r="K197" s="7"/>
    </row>
    <row r="198" spans="1:11" ht="43.5" customHeight="1">
      <c r="A198" s="48" t="s">
        <v>64</v>
      </c>
      <c r="B198" s="260">
        <v>200</v>
      </c>
      <c r="C198" s="39" t="s">
        <v>8</v>
      </c>
      <c r="D198" s="39" t="s">
        <v>32</v>
      </c>
      <c r="E198" s="71" t="s">
        <v>40</v>
      </c>
      <c r="F198" s="192">
        <v>266.5</v>
      </c>
      <c r="G198" s="81">
        <v>439</v>
      </c>
      <c r="H198" s="225"/>
      <c r="I198" s="35">
        <f t="shared" si="8"/>
        <v>0</v>
      </c>
      <c r="J198" s="36">
        <f t="shared" si="9"/>
        <v>0</v>
      </c>
      <c r="K198" s="7"/>
    </row>
    <row r="199" spans="1:11" ht="43.5" customHeight="1">
      <c r="A199" s="87" t="s">
        <v>65</v>
      </c>
      <c r="B199" s="260">
        <v>110</v>
      </c>
      <c r="C199" s="39" t="s">
        <v>39</v>
      </c>
      <c r="D199" s="39" t="s">
        <v>32</v>
      </c>
      <c r="E199" s="71" t="s">
        <v>40</v>
      </c>
      <c r="F199" s="192">
        <v>227.5</v>
      </c>
      <c r="G199" s="39">
        <v>350</v>
      </c>
      <c r="H199" s="225"/>
      <c r="I199" s="35">
        <f t="shared" si="8"/>
        <v>0</v>
      </c>
      <c r="J199" s="36">
        <f t="shared" si="9"/>
        <v>0</v>
      </c>
      <c r="K199" s="7"/>
    </row>
    <row r="200" spans="1:11" ht="43.5" customHeight="1">
      <c r="A200" s="88" t="s">
        <v>69</v>
      </c>
      <c r="B200" s="261">
        <v>25</v>
      </c>
      <c r="C200" s="39" t="s">
        <v>12</v>
      </c>
      <c r="D200" s="39" t="s">
        <v>32</v>
      </c>
      <c r="E200" s="71" t="s">
        <v>40</v>
      </c>
      <c r="F200" s="192">
        <v>81.9</v>
      </c>
      <c r="G200" s="81">
        <v>129</v>
      </c>
      <c r="H200" s="225"/>
      <c r="I200" s="35">
        <f t="shared" si="8"/>
        <v>0</v>
      </c>
      <c r="J200" s="36">
        <f t="shared" si="9"/>
        <v>0</v>
      </c>
      <c r="K200" s="7"/>
    </row>
    <row r="201" spans="1:11" ht="43.5" customHeight="1">
      <c r="A201" s="88" t="s">
        <v>70</v>
      </c>
      <c r="B201" s="261">
        <v>25</v>
      </c>
      <c r="C201" s="71" t="s">
        <v>12</v>
      </c>
      <c r="D201" s="39" t="s">
        <v>32</v>
      </c>
      <c r="E201" s="71" t="s">
        <v>40</v>
      </c>
      <c r="F201" s="192">
        <v>97.5</v>
      </c>
      <c r="G201" s="81">
        <v>150</v>
      </c>
      <c r="H201" s="225"/>
      <c r="I201" s="35">
        <f t="shared" si="8"/>
        <v>0</v>
      </c>
      <c r="J201" s="36">
        <f t="shared" si="9"/>
        <v>0</v>
      </c>
      <c r="K201" s="7"/>
    </row>
    <row r="202" spans="1:11" ht="43.5" customHeight="1">
      <c r="A202" s="88" t="s">
        <v>71</v>
      </c>
      <c r="B202" s="261">
        <v>25</v>
      </c>
      <c r="C202" s="71" t="s">
        <v>12</v>
      </c>
      <c r="D202" s="39" t="s">
        <v>32</v>
      </c>
      <c r="E202" s="71" t="s">
        <v>40</v>
      </c>
      <c r="F202" s="192">
        <v>88.4</v>
      </c>
      <c r="G202" s="81">
        <v>139</v>
      </c>
      <c r="H202" s="225"/>
      <c r="I202" s="35">
        <f t="shared" si="8"/>
        <v>0</v>
      </c>
      <c r="J202" s="36">
        <f t="shared" si="9"/>
        <v>0</v>
      </c>
      <c r="K202" s="7"/>
    </row>
    <row r="203" spans="1:11" ht="43.5" customHeight="1">
      <c r="A203" s="88" t="s">
        <v>72</v>
      </c>
      <c r="B203" s="261">
        <v>25</v>
      </c>
      <c r="C203" s="71" t="s">
        <v>12</v>
      </c>
      <c r="D203" s="39" t="s">
        <v>32</v>
      </c>
      <c r="E203" s="71" t="s">
        <v>40</v>
      </c>
      <c r="F203" s="192">
        <v>89.7</v>
      </c>
      <c r="G203" s="81">
        <v>139</v>
      </c>
      <c r="H203" s="225"/>
      <c r="I203" s="35">
        <f t="shared" si="8"/>
        <v>0</v>
      </c>
      <c r="J203" s="36">
        <f t="shared" si="9"/>
        <v>0</v>
      </c>
      <c r="K203" s="7"/>
    </row>
    <row r="204" spans="1:11" ht="43.5" customHeight="1">
      <c r="A204" s="48" t="s">
        <v>73</v>
      </c>
      <c r="B204" s="261">
        <v>25</v>
      </c>
      <c r="C204" s="71" t="s">
        <v>12</v>
      </c>
      <c r="D204" s="39" t="s">
        <v>32</v>
      </c>
      <c r="E204" s="71" t="s">
        <v>40</v>
      </c>
      <c r="F204" s="192">
        <v>75.4</v>
      </c>
      <c r="G204" s="81">
        <v>119</v>
      </c>
      <c r="H204" s="225"/>
      <c r="I204" s="35">
        <f t="shared" si="8"/>
        <v>0</v>
      </c>
      <c r="J204" s="36">
        <f t="shared" si="9"/>
        <v>0</v>
      </c>
      <c r="K204" s="7"/>
    </row>
    <row r="205" spans="1:11" ht="43.5" customHeight="1">
      <c r="A205" s="48" t="s">
        <v>74</v>
      </c>
      <c r="B205" s="261">
        <v>25</v>
      </c>
      <c r="C205" s="71" t="s">
        <v>12</v>
      </c>
      <c r="D205" s="39" t="s">
        <v>32</v>
      </c>
      <c r="E205" s="71" t="s">
        <v>40</v>
      </c>
      <c r="F205" s="192">
        <v>341.90000000000003</v>
      </c>
      <c r="G205" s="81">
        <v>529</v>
      </c>
      <c r="H205" s="225"/>
      <c r="I205" s="35">
        <f t="shared" si="8"/>
        <v>0</v>
      </c>
      <c r="J205" s="36">
        <f t="shared" si="9"/>
        <v>0</v>
      </c>
      <c r="K205" s="7"/>
    </row>
    <row r="206" spans="1:11" ht="67.5" customHeight="1">
      <c r="A206" s="89" t="s">
        <v>519</v>
      </c>
      <c r="B206" s="90"/>
      <c r="C206" s="91"/>
      <c r="D206" s="91"/>
      <c r="E206" s="92"/>
      <c r="F206" s="242"/>
      <c r="G206" s="91"/>
      <c r="H206" s="226" t="s">
        <v>59</v>
      </c>
      <c r="I206" s="93"/>
      <c r="J206" s="94"/>
      <c r="K206" s="7"/>
    </row>
    <row r="207" spans="1:11" ht="43.5" customHeight="1">
      <c r="A207" s="57" t="str">
        <f>HYPERLINK("http://tmins.ru/voda-zam-zam-250ml/","Вода ""Зам-Зам"" BeEko, 250мл")</f>
        <v>Вода "Зам-Зам" BeEko, 250мл</v>
      </c>
      <c r="B207" s="58">
        <v>250</v>
      </c>
      <c r="C207" s="39" t="s">
        <v>8</v>
      </c>
      <c r="D207" s="39" t="s">
        <v>47</v>
      </c>
      <c r="E207" s="80" t="s">
        <v>33</v>
      </c>
      <c r="F207" s="97">
        <v>72.93</v>
      </c>
      <c r="G207" s="34">
        <v>119</v>
      </c>
      <c r="H207" s="222"/>
      <c r="I207" s="35">
        <f>H207*F207</f>
        <v>0</v>
      </c>
      <c r="J207" s="36">
        <f>B207*H207</f>
        <v>0</v>
      </c>
      <c r="K207" s="7"/>
    </row>
    <row r="208" spans="1:11" ht="43.5" customHeight="1">
      <c r="A208" s="57" t="str">
        <f>HYPERLINK("http://tmins.ru/voda-zam-zam-500ml/","Вода ""Зам-Зам"" BeEko, 500мл")</f>
        <v>Вода "Зам-Зам" BeEko, 500мл</v>
      </c>
      <c r="B208" s="58">
        <v>500</v>
      </c>
      <c r="C208" s="39" t="s">
        <v>8</v>
      </c>
      <c r="D208" s="39" t="s">
        <v>47</v>
      </c>
      <c r="E208" s="80" t="s">
        <v>33</v>
      </c>
      <c r="F208" s="97">
        <v>132.99</v>
      </c>
      <c r="G208" s="34">
        <v>210</v>
      </c>
      <c r="H208" s="222"/>
      <c r="I208" s="35">
        <f>H208*F208</f>
        <v>0</v>
      </c>
      <c r="J208" s="36">
        <f>B208*H208</f>
        <v>0</v>
      </c>
      <c r="K208" s="7"/>
    </row>
    <row r="209" spans="1:11" ht="43.5" customHeight="1">
      <c r="A209" s="57" t="s">
        <v>520</v>
      </c>
      <c r="B209" s="58">
        <v>1000</v>
      </c>
      <c r="C209" s="39" t="s">
        <v>8</v>
      </c>
      <c r="D209" s="39" t="s">
        <v>47</v>
      </c>
      <c r="E209" s="80" t="s">
        <v>33</v>
      </c>
      <c r="F209" s="97">
        <v>250.25000000000003</v>
      </c>
      <c r="G209" s="34">
        <v>380</v>
      </c>
      <c r="H209" s="222"/>
      <c r="I209" s="35">
        <f>H209*F209</f>
        <v>0</v>
      </c>
      <c r="J209" s="36">
        <f>B209*H209</f>
        <v>0</v>
      </c>
      <c r="K209" s="7"/>
    </row>
    <row r="210" spans="1:11" ht="43.5" customHeight="1">
      <c r="A210" s="57" t="s">
        <v>521</v>
      </c>
      <c r="B210" s="58">
        <v>10000</v>
      </c>
      <c r="C210" s="39" t="s">
        <v>8</v>
      </c>
      <c r="D210" s="39" t="s">
        <v>47</v>
      </c>
      <c r="E210" s="80" t="s">
        <v>33</v>
      </c>
      <c r="F210" s="97">
        <v>2220</v>
      </c>
      <c r="G210" s="34">
        <v>3789</v>
      </c>
      <c r="H210" s="222"/>
      <c r="I210" s="35">
        <f>H210*F210</f>
        <v>0</v>
      </c>
      <c r="J210" s="36">
        <f>B210*H210</f>
        <v>0</v>
      </c>
      <c r="K210" s="7"/>
    </row>
    <row r="211" spans="1:11" ht="50.25" customHeight="1">
      <c r="A211" s="95" t="s">
        <v>522</v>
      </c>
      <c r="B211" s="96"/>
      <c r="C211" s="96"/>
      <c r="D211" s="96"/>
      <c r="E211" s="43"/>
      <c r="F211" s="191"/>
      <c r="G211" s="96"/>
      <c r="H211" s="223" t="s">
        <v>59</v>
      </c>
      <c r="I211" s="44"/>
      <c r="J211" s="45"/>
      <c r="K211" s="7"/>
    </row>
    <row r="212" spans="1:11" ht="43.5" customHeight="1">
      <c r="A212" s="46" t="s">
        <v>75</v>
      </c>
      <c r="B212" s="58">
        <v>300</v>
      </c>
      <c r="C212" s="32" t="s">
        <v>8</v>
      </c>
      <c r="D212" s="32" t="s">
        <v>32</v>
      </c>
      <c r="E212" s="80" t="s">
        <v>523</v>
      </c>
      <c r="F212" s="97">
        <v>585</v>
      </c>
      <c r="G212" s="98">
        <v>990</v>
      </c>
      <c r="H212" s="227"/>
      <c r="I212" s="35">
        <f aca="true" t="shared" si="10" ref="I212:I224">H212*F212</f>
        <v>0</v>
      </c>
      <c r="J212" s="36">
        <f aca="true" t="shared" si="11" ref="J212:J224">B212*H212</f>
        <v>0</v>
      </c>
      <c r="K212" s="7"/>
    </row>
    <row r="213" spans="1:11" ht="43.5" customHeight="1">
      <c r="A213" s="46" t="s">
        <v>76</v>
      </c>
      <c r="B213" s="58">
        <v>300</v>
      </c>
      <c r="C213" s="32" t="s">
        <v>8</v>
      </c>
      <c r="D213" s="32" t="s">
        <v>32</v>
      </c>
      <c r="E213" s="80" t="s">
        <v>523</v>
      </c>
      <c r="F213" s="97">
        <v>468</v>
      </c>
      <c r="G213" s="98">
        <v>799</v>
      </c>
      <c r="H213" s="227"/>
      <c r="I213" s="35">
        <f t="shared" si="10"/>
        <v>0</v>
      </c>
      <c r="J213" s="36">
        <f t="shared" si="11"/>
        <v>0</v>
      </c>
      <c r="K213" s="7"/>
    </row>
    <row r="214" spans="1:11" ht="43.5" customHeight="1">
      <c r="A214" s="46" t="s">
        <v>77</v>
      </c>
      <c r="B214" s="85">
        <v>100</v>
      </c>
      <c r="C214" s="32" t="s">
        <v>78</v>
      </c>
      <c r="D214" s="32" t="s">
        <v>32</v>
      </c>
      <c r="E214" s="80" t="s">
        <v>10</v>
      </c>
      <c r="F214" s="97">
        <v>313.3</v>
      </c>
      <c r="G214" s="98">
        <v>499</v>
      </c>
      <c r="H214" s="227"/>
      <c r="I214" s="35">
        <f t="shared" si="10"/>
        <v>0</v>
      </c>
      <c r="J214" s="36">
        <f t="shared" si="11"/>
        <v>0</v>
      </c>
      <c r="K214" s="7"/>
    </row>
    <row r="215" spans="1:11" ht="43.5" customHeight="1">
      <c r="A215" s="46" t="s">
        <v>79</v>
      </c>
      <c r="B215" s="85">
        <v>200</v>
      </c>
      <c r="C215" s="32" t="s">
        <v>78</v>
      </c>
      <c r="D215" s="32" t="s">
        <v>32</v>
      </c>
      <c r="E215" s="80" t="s">
        <v>10</v>
      </c>
      <c r="F215" s="97">
        <v>626.6</v>
      </c>
      <c r="G215" s="98">
        <v>999</v>
      </c>
      <c r="H215" s="227"/>
      <c r="I215" s="35">
        <f t="shared" si="10"/>
        <v>0</v>
      </c>
      <c r="J215" s="36">
        <f t="shared" si="11"/>
        <v>0</v>
      </c>
      <c r="K215" s="7"/>
    </row>
    <row r="216" spans="1:11" ht="81" customHeight="1">
      <c r="A216" s="46" t="s">
        <v>80</v>
      </c>
      <c r="B216" s="85">
        <v>500</v>
      </c>
      <c r="C216" s="32" t="s">
        <v>78</v>
      </c>
      <c r="D216" s="32" t="s">
        <v>32</v>
      </c>
      <c r="E216" s="80" t="s">
        <v>10</v>
      </c>
      <c r="F216" s="97">
        <v>1755</v>
      </c>
      <c r="G216" s="98">
        <v>2809</v>
      </c>
      <c r="H216" s="227"/>
      <c r="I216" s="35">
        <f t="shared" si="10"/>
        <v>0</v>
      </c>
      <c r="J216" s="36">
        <f t="shared" si="11"/>
        <v>0</v>
      </c>
      <c r="K216" s="7"/>
    </row>
    <row r="217" spans="1:11" ht="43.5" customHeight="1">
      <c r="A217" s="46" t="s">
        <v>81</v>
      </c>
      <c r="B217" s="85">
        <v>100</v>
      </c>
      <c r="C217" s="32" t="s">
        <v>78</v>
      </c>
      <c r="D217" s="32" t="s">
        <v>32</v>
      </c>
      <c r="E217" s="80" t="s">
        <v>10</v>
      </c>
      <c r="F217" s="97">
        <v>351</v>
      </c>
      <c r="G217" s="98">
        <v>559</v>
      </c>
      <c r="H217" s="227"/>
      <c r="I217" s="35">
        <f t="shared" si="10"/>
        <v>0</v>
      </c>
      <c r="J217" s="36">
        <f t="shared" si="11"/>
        <v>0</v>
      </c>
      <c r="K217" s="7"/>
    </row>
    <row r="218" spans="1:11" ht="43.5" customHeight="1">
      <c r="A218" s="46" t="s">
        <v>82</v>
      </c>
      <c r="B218" s="85">
        <v>50</v>
      </c>
      <c r="C218" s="32" t="s">
        <v>78</v>
      </c>
      <c r="D218" s="32" t="s">
        <v>32</v>
      </c>
      <c r="E218" s="80" t="s">
        <v>10</v>
      </c>
      <c r="F218" s="97">
        <v>175.5</v>
      </c>
      <c r="G218" s="98">
        <v>279</v>
      </c>
      <c r="H218" s="227"/>
      <c r="I218" s="35">
        <f t="shared" si="10"/>
        <v>0</v>
      </c>
      <c r="J218" s="36">
        <f t="shared" si="11"/>
        <v>0</v>
      </c>
      <c r="K218" s="7"/>
    </row>
    <row r="219" spans="1:11" ht="43.5" customHeight="1">
      <c r="A219" s="48" t="s">
        <v>83</v>
      </c>
      <c r="B219" s="85">
        <v>200</v>
      </c>
      <c r="C219" s="32" t="s">
        <v>78</v>
      </c>
      <c r="D219" s="32" t="s">
        <v>32</v>
      </c>
      <c r="E219" s="80" t="s">
        <v>10</v>
      </c>
      <c r="F219" s="97">
        <v>793</v>
      </c>
      <c r="G219" s="98">
        <v>1268.8000000000002</v>
      </c>
      <c r="H219" s="227"/>
      <c r="I219" s="35">
        <f t="shared" si="10"/>
        <v>0</v>
      </c>
      <c r="J219" s="36">
        <f t="shared" si="11"/>
        <v>0</v>
      </c>
      <c r="K219" s="7"/>
    </row>
    <row r="220" spans="1:11" ht="51" customHeight="1">
      <c r="A220" s="46" t="s">
        <v>524</v>
      </c>
      <c r="B220" s="99">
        <v>250</v>
      </c>
      <c r="C220" s="32" t="s">
        <v>525</v>
      </c>
      <c r="D220" s="32" t="s">
        <v>32</v>
      </c>
      <c r="E220" s="80" t="s">
        <v>10</v>
      </c>
      <c r="F220" s="97">
        <v>169</v>
      </c>
      <c r="G220" s="98">
        <v>279</v>
      </c>
      <c r="H220" s="227"/>
      <c r="I220" s="35">
        <f t="shared" si="10"/>
        <v>0</v>
      </c>
      <c r="J220" s="36">
        <f t="shared" si="11"/>
        <v>0</v>
      </c>
      <c r="K220" s="7"/>
    </row>
    <row r="221" spans="1:11" ht="51.75" customHeight="1">
      <c r="A221" s="57" t="s">
        <v>85</v>
      </c>
      <c r="B221" s="58">
        <v>100</v>
      </c>
      <c r="C221" s="32" t="s">
        <v>84</v>
      </c>
      <c r="D221" s="32" t="s">
        <v>32</v>
      </c>
      <c r="E221" s="80" t="s">
        <v>10</v>
      </c>
      <c r="F221" s="97">
        <v>109.2</v>
      </c>
      <c r="G221" s="98">
        <v>169</v>
      </c>
      <c r="H221" s="227"/>
      <c r="I221" s="35">
        <f t="shared" si="10"/>
        <v>0</v>
      </c>
      <c r="J221" s="36">
        <f t="shared" si="11"/>
        <v>0</v>
      </c>
      <c r="K221" s="7"/>
    </row>
    <row r="222" spans="1:11" ht="50.25" customHeight="1">
      <c r="A222" s="57" t="s">
        <v>86</v>
      </c>
      <c r="B222" s="58">
        <v>250</v>
      </c>
      <c r="C222" s="32" t="s">
        <v>84</v>
      </c>
      <c r="D222" s="32" t="s">
        <v>32</v>
      </c>
      <c r="E222" s="80" t="s">
        <v>10</v>
      </c>
      <c r="F222" s="97">
        <v>245.70000000000002</v>
      </c>
      <c r="G222" s="98">
        <v>378</v>
      </c>
      <c r="H222" s="227"/>
      <c r="I222" s="35">
        <f t="shared" si="10"/>
        <v>0</v>
      </c>
      <c r="J222" s="36">
        <f t="shared" si="11"/>
        <v>0</v>
      </c>
      <c r="K222" s="7"/>
    </row>
    <row r="223" spans="1:11" ht="50.25" customHeight="1">
      <c r="A223" s="57" t="s">
        <v>710</v>
      </c>
      <c r="B223" s="210">
        <v>1000</v>
      </c>
      <c r="C223" s="32" t="s">
        <v>84</v>
      </c>
      <c r="D223" s="32" t="s">
        <v>32</v>
      </c>
      <c r="E223" s="211" t="s">
        <v>712</v>
      </c>
      <c r="F223" s="97">
        <v>892.5</v>
      </c>
      <c r="G223" s="98">
        <f>F223*1.7</f>
        <v>1517.25</v>
      </c>
      <c r="H223" s="227"/>
      <c r="I223" s="35">
        <f t="shared" si="10"/>
        <v>0</v>
      </c>
      <c r="J223" s="36">
        <f t="shared" si="11"/>
        <v>0</v>
      </c>
      <c r="K223" s="7"/>
    </row>
    <row r="224" spans="1:11" ht="50.25" customHeight="1">
      <c r="A224" s="57" t="s">
        <v>711</v>
      </c>
      <c r="B224" s="210">
        <v>5000</v>
      </c>
      <c r="C224" s="32" t="s">
        <v>84</v>
      </c>
      <c r="D224" s="32" t="s">
        <v>32</v>
      </c>
      <c r="E224" s="211" t="s">
        <v>11</v>
      </c>
      <c r="F224" s="97">
        <v>4375</v>
      </c>
      <c r="G224" s="98">
        <f>F224*1.5</f>
        <v>6562.5</v>
      </c>
      <c r="H224" s="227"/>
      <c r="I224" s="35">
        <f t="shared" si="10"/>
        <v>0</v>
      </c>
      <c r="J224" s="36">
        <f t="shared" si="11"/>
        <v>0</v>
      </c>
      <c r="K224" s="7"/>
    </row>
    <row r="225" spans="1:11" ht="54" customHeight="1">
      <c r="A225" s="100" t="s">
        <v>88</v>
      </c>
      <c r="B225" s="101"/>
      <c r="C225" s="102"/>
      <c r="D225" s="102"/>
      <c r="E225" s="55"/>
      <c r="F225" s="191"/>
      <c r="G225" s="103"/>
      <c r="H225" s="223" t="s">
        <v>59</v>
      </c>
      <c r="I225" s="44"/>
      <c r="J225" s="45"/>
      <c r="K225" s="7"/>
    </row>
    <row r="226" spans="1:11" ht="58.5" customHeight="1">
      <c r="A226" s="46" t="s">
        <v>526</v>
      </c>
      <c r="B226" s="32">
        <v>100</v>
      </c>
      <c r="C226" s="32" t="s">
        <v>84</v>
      </c>
      <c r="D226" s="32" t="s">
        <v>47</v>
      </c>
      <c r="E226" s="32" t="s">
        <v>10</v>
      </c>
      <c r="F226" s="195">
        <v>113.10000000000001</v>
      </c>
      <c r="G226" s="98">
        <v>189</v>
      </c>
      <c r="H226" s="227"/>
      <c r="I226" s="35">
        <f aca="true" t="shared" si="12" ref="I226:I278">H226*F226</f>
        <v>0</v>
      </c>
      <c r="J226" s="36">
        <f aca="true" t="shared" si="13" ref="J226:J278">B226*H226</f>
        <v>0</v>
      </c>
      <c r="K226" s="7"/>
    </row>
    <row r="227" spans="1:11" ht="47.25" customHeight="1">
      <c r="A227" s="46" t="s">
        <v>527</v>
      </c>
      <c r="B227" s="32">
        <v>250</v>
      </c>
      <c r="C227" s="32" t="s">
        <v>84</v>
      </c>
      <c r="D227" s="32" t="s">
        <v>47</v>
      </c>
      <c r="E227" s="32" t="s">
        <v>10</v>
      </c>
      <c r="F227" s="195">
        <v>256.1</v>
      </c>
      <c r="G227" s="98">
        <v>439</v>
      </c>
      <c r="H227" s="227"/>
      <c r="I227" s="35">
        <f t="shared" si="12"/>
        <v>0</v>
      </c>
      <c r="J227" s="36">
        <f t="shared" si="13"/>
        <v>0</v>
      </c>
      <c r="K227" s="7"/>
    </row>
    <row r="228" spans="1:11" ht="47.25" customHeight="1">
      <c r="A228" s="46" t="s">
        <v>528</v>
      </c>
      <c r="B228" s="32">
        <v>500</v>
      </c>
      <c r="C228" s="32" t="s">
        <v>84</v>
      </c>
      <c r="D228" s="32" t="s">
        <v>47</v>
      </c>
      <c r="E228" s="32" t="s">
        <v>10</v>
      </c>
      <c r="F228" s="195">
        <v>492.7</v>
      </c>
      <c r="G228" s="98">
        <v>839</v>
      </c>
      <c r="H228" s="227"/>
      <c r="I228" s="35">
        <f t="shared" si="12"/>
        <v>0</v>
      </c>
      <c r="J228" s="36">
        <f t="shared" si="13"/>
        <v>0</v>
      </c>
      <c r="K228" s="7"/>
    </row>
    <row r="229" spans="1:11" ht="62.25" customHeight="1">
      <c r="A229" s="46" t="s">
        <v>529</v>
      </c>
      <c r="B229" s="32">
        <v>100</v>
      </c>
      <c r="C229" s="32" t="s">
        <v>84</v>
      </c>
      <c r="D229" s="32" t="s">
        <v>47</v>
      </c>
      <c r="E229" s="32" t="s">
        <v>10</v>
      </c>
      <c r="F229" s="195">
        <v>189.8</v>
      </c>
      <c r="G229" s="98">
        <v>322.66</v>
      </c>
      <c r="H229" s="227"/>
      <c r="I229" s="35">
        <f t="shared" si="12"/>
        <v>0</v>
      </c>
      <c r="J229" s="36">
        <f t="shared" si="13"/>
        <v>0</v>
      </c>
      <c r="K229" s="7"/>
    </row>
    <row r="230" spans="1:11" ht="43.5" customHeight="1">
      <c r="A230" s="46" t="s">
        <v>530</v>
      </c>
      <c r="B230" s="32">
        <v>250</v>
      </c>
      <c r="C230" s="32" t="s">
        <v>84</v>
      </c>
      <c r="D230" s="32" t="s">
        <v>47</v>
      </c>
      <c r="E230" s="32" t="s">
        <v>10</v>
      </c>
      <c r="F230" s="195">
        <v>447.2</v>
      </c>
      <c r="G230" s="98">
        <v>760.24</v>
      </c>
      <c r="H230" s="227"/>
      <c r="I230" s="35">
        <f t="shared" si="12"/>
        <v>0</v>
      </c>
      <c r="J230" s="36">
        <f t="shared" si="13"/>
        <v>0</v>
      </c>
      <c r="K230" s="7"/>
    </row>
    <row r="231" spans="1:11" ht="43.5" customHeight="1">
      <c r="A231" s="46" t="s">
        <v>531</v>
      </c>
      <c r="B231" s="32">
        <v>500</v>
      </c>
      <c r="C231" s="32" t="s">
        <v>84</v>
      </c>
      <c r="D231" s="32" t="s">
        <v>47</v>
      </c>
      <c r="E231" s="32" t="s">
        <v>10</v>
      </c>
      <c r="F231" s="195">
        <v>876.2</v>
      </c>
      <c r="G231" s="98">
        <v>1489.5400000000002</v>
      </c>
      <c r="H231" s="227"/>
      <c r="I231" s="35">
        <f t="shared" si="12"/>
        <v>0</v>
      </c>
      <c r="J231" s="36">
        <f t="shared" si="13"/>
        <v>0</v>
      </c>
      <c r="K231" s="7"/>
    </row>
    <row r="232" spans="1:11" ht="47.25" customHeight="1">
      <c r="A232" s="46" t="s">
        <v>532</v>
      </c>
      <c r="B232" s="32">
        <v>100</v>
      </c>
      <c r="C232" s="32" t="s">
        <v>84</v>
      </c>
      <c r="D232" s="32" t="s">
        <v>47</v>
      </c>
      <c r="E232" s="32" t="s">
        <v>10</v>
      </c>
      <c r="F232" s="195">
        <v>113.10000000000001</v>
      </c>
      <c r="G232" s="98">
        <v>192.27000000000004</v>
      </c>
      <c r="H232" s="227"/>
      <c r="I232" s="35">
        <f t="shared" si="12"/>
        <v>0</v>
      </c>
      <c r="J232" s="36">
        <f t="shared" si="13"/>
        <v>0</v>
      </c>
      <c r="K232" s="7"/>
    </row>
    <row r="233" spans="1:11" ht="43.5" customHeight="1">
      <c r="A233" s="46" t="s">
        <v>533</v>
      </c>
      <c r="B233" s="32">
        <v>250</v>
      </c>
      <c r="C233" s="32" t="s">
        <v>84</v>
      </c>
      <c r="D233" s="32" t="s">
        <v>47</v>
      </c>
      <c r="E233" s="32" t="s">
        <v>10</v>
      </c>
      <c r="F233" s="195">
        <v>256.1</v>
      </c>
      <c r="G233" s="98">
        <v>435.37000000000006</v>
      </c>
      <c r="H233" s="227"/>
      <c r="I233" s="35">
        <f t="shared" si="12"/>
        <v>0</v>
      </c>
      <c r="J233" s="36">
        <f t="shared" si="13"/>
        <v>0</v>
      </c>
      <c r="K233" s="7"/>
    </row>
    <row r="234" spans="1:11" ht="43.5" customHeight="1">
      <c r="A234" s="46" t="s">
        <v>534</v>
      </c>
      <c r="B234" s="32">
        <v>500</v>
      </c>
      <c r="C234" s="32" t="s">
        <v>84</v>
      </c>
      <c r="D234" s="32" t="s">
        <v>47</v>
      </c>
      <c r="E234" s="32" t="s">
        <v>10</v>
      </c>
      <c r="F234" s="195">
        <v>492.7</v>
      </c>
      <c r="G234" s="98">
        <v>837.59</v>
      </c>
      <c r="H234" s="227"/>
      <c r="I234" s="35">
        <f t="shared" si="12"/>
        <v>0</v>
      </c>
      <c r="J234" s="36">
        <f t="shared" si="13"/>
        <v>0</v>
      </c>
      <c r="K234" s="7"/>
    </row>
    <row r="235" spans="1:11" ht="43.5" customHeight="1">
      <c r="A235" s="46" t="s">
        <v>535</v>
      </c>
      <c r="B235" s="32">
        <v>100</v>
      </c>
      <c r="C235" s="32" t="s">
        <v>84</v>
      </c>
      <c r="D235" s="32" t="s">
        <v>47</v>
      </c>
      <c r="E235" s="32" t="s">
        <v>10</v>
      </c>
      <c r="F235" s="195">
        <v>93.60000000000001</v>
      </c>
      <c r="G235" s="98">
        <v>159.12000000000003</v>
      </c>
      <c r="H235" s="227"/>
      <c r="I235" s="35">
        <f t="shared" si="12"/>
        <v>0</v>
      </c>
      <c r="J235" s="36">
        <f t="shared" si="13"/>
        <v>0</v>
      </c>
      <c r="K235" s="7"/>
    </row>
    <row r="236" spans="1:11" ht="43.5" customHeight="1">
      <c r="A236" s="46" t="s">
        <v>536</v>
      </c>
      <c r="B236" s="32">
        <v>250</v>
      </c>
      <c r="C236" s="32" t="s">
        <v>84</v>
      </c>
      <c r="D236" s="32" t="s">
        <v>47</v>
      </c>
      <c r="E236" s="32" t="s">
        <v>10</v>
      </c>
      <c r="F236" s="195">
        <v>206.70000000000002</v>
      </c>
      <c r="G236" s="98">
        <v>351.39000000000004</v>
      </c>
      <c r="H236" s="227"/>
      <c r="I236" s="35">
        <f t="shared" si="12"/>
        <v>0</v>
      </c>
      <c r="J236" s="36">
        <f t="shared" si="13"/>
        <v>0</v>
      </c>
      <c r="K236" s="7"/>
    </row>
    <row r="237" spans="1:11" ht="43.5" customHeight="1">
      <c r="A237" s="46" t="s">
        <v>537</v>
      </c>
      <c r="B237" s="32">
        <v>500</v>
      </c>
      <c r="C237" s="32" t="s">
        <v>84</v>
      </c>
      <c r="D237" s="32" t="s">
        <v>47</v>
      </c>
      <c r="E237" s="32" t="s">
        <v>10</v>
      </c>
      <c r="F237" s="195">
        <v>395.2</v>
      </c>
      <c r="G237" s="98">
        <v>671.84</v>
      </c>
      <c r="H237" s="227"/>
      <c r="I237" s="35">
        <f t="shared" si="12"/>
        <v>0</v>
      </c>
      <c r="J237" s="36">
        <f t="shared" si="13"/>
        <v>0</v>
      </c>
      <c r="K237" s="7"/>
    </row>
    <row r="238" spans="1:11" ht="43.5" customHeight="1">
      <c r="A238" s="46" t="s">
        <v>538</v>
      </c>
      <c r="B238" s="32">
        <v>100</v>
      </c>
      <c r="C238" s="32" t="s">
        <v>84</v>
      </c>
      <c r="D238" s="32" t="s">
        <v>47</v>
      </c>
      <c r="E238" s="32" t="s">
        <v>10</v>
      </c>
      <c r="F238" s="195">
        <v>154.70000000000002</v>
      </c>
      <c r="G238" s="98">
        <v>262.99000000000007</v>
      </c>
      <c r="H238" s="227"/>
      <c r="I238" s="35">
        <f t="shared" si="12"/>
        <v>0</v>
      </c>
      <c r="J238" s="36">
        <f t="shared" si="13"/>
        <v>0</v>
      </c>
      <c r="K238" s="7"/>
    </row>
    <row r="239" spans="1:11" ht="43.5" customHeight="1">
      <c r="A239" s="46" t="s">
        <v>539</v>
      </c>
      <c r="B239" s="32">
        <v>250</v>
      </c>
      <c r="C239" s="32" t="s">
        <v>84</v>
      </c>
      <c r="D239" s="32" t="s">
        <v>47</v>
      </c>
      <c r="E239" s="32" t="s">
        <v>10</v>
      </c>
      <c r="F239" s="195">
        <v>360.1</v>
      </c>
      <c r="G239" s="98">
        <v>612.1700000000001</v>
      </c>
      <c r="H239" s="227"/>
      <c r="I239" s="35">
        <f t="shared" si="12"/>
        <v>0</v>
      </c>
      <c r="J239" s="36">
        <f t="shared" si="13"/>
        <v>0</v>
      </c>
      <c r="K239" s="7"/>
    </row>
    <row r="240" spans="1:11" ht="53.25" customHeight="1">
      <c r="A240" s="46" t="s">
        <v>540</v>
      </c>
      <c r="B240" s="32">
        <v>500</v>
      </c>
      <c r="C240" s="32" t="s">
        <v>84</v>
      </c>
      <c r="D240" s="32" t="s">
        <v>47</v>
      </c>
      <c r="E240" s="32" t="s">
        <v>10</v>
      </c>
      <c r="F240" s="195">
        <v>700.7</v>
      </c>
      <c r="G240" s="98">
        <v>1191.1900000000003</v>
      </c>
      <c r="H240" s="227"/>
      <c r="I240" s="35">
        <f t="shared" si="12"/>
        <v>0</v>
      </c>
      <c r="J240" s="36">
        <f t="shared" si="13"/>
        <v>0</v>
      </c>
      <c r="K240" s="7"/>
    </row>
    <row r="241" spans="1:11" ht="43.5" customHeight="1">
      <c r="A241" s="46" t="s">
        <v>541</v>
      </c>
      <c r="B241" s="32">
        <v>100</v>
      </c>
      <c r="C241" s="32" t="s">
        <v>84</v>
      </c>
      <c r="D241" s="32" t="s">
        <v>47</v>
      </c>
      <c r="E241" s="32" t="s">
        <v>10</v>
      </c>
      <c r="F241" s="195">
        <v>62.400000000000006</v>
      </c>
      <c r="G241" s="98">
        <v>106.08000000000003</v>
      </c>
      <c r="H241" s="227"/>
      <c r="I241" s="35">
        <f t="shared" si="12"/>
        <v>0</v>
      </c>
      <c r="J241" s="36">
        <f t="shared" si="13"/>
        <v>0</v>
      </c>
      <c r="K241" s="7"/>
    </row>
    <row r="242" spans="1:11" ht="43.5" customHeight="1">
      <c r="A242" s="46" t="s">
        <v>542</v>
      </c>
      <c r="B242" s="32">
        <v>250</v>
      </c>
      <c r="C242" s="32" t="s">
        <v>84</v>
      </c>
      <c r="D242" s="32" t="s">
        <v>47</v>
      </c>
      <c r="E242" s="32" t="s">
        <v>10</v>
      </c>
      <c r="F242" s="195">
        <v>128.70000000000002</v>
      </c>
      <c r="G242" s="98">
        <v>218.79000000000005</v>
      </c>
      <c r="H242" s="227"/>
      <c r="I242" s="35">
        <f t="shared" si="12"/>
        <v>0</v>
      </c>
      <c r="J242" s="36">
        <f t="shared" si="13"/>
        <v>0</v>
      </c>
      <c r="K242" s="7"/>
    </row>
    <row r="243" spans="1:11" ht="43.5" customHeight="1">
      <c r="A243" s="46" t="s">
        <v>543</v>
      </c>
      <c r="B243" s="32">
        <v>500</v>
      </c>
      <c r="C243" s="32" t="s">
        <v>84</v>
      </c>
      <c r="D243" s="32" t="s">
        <v>47</v>
      </c>
      <c r="E243" s="32" t="s">
        <v>10</v>
      </c>
      <c r="F243" s="195">
        <v>236.6</v>
      </c>
      <c r="G243" s="98">
        <v>402.22</v>
      </c>
      <c r="H243" s="227"/>
      <c r="I243" s="35">
        <f t="shared" si="12"/>
        <v>0</v>
      </c>
      <c r="J243" s="36">
        <f t="shared" si="13"/>
        <v>0</v>
      </c>
      <c r="K243" s="7"/>
    </row>
    <row r="244" spans="1:11" ht="43.5" customHeight="1">
      <c r="A244" s="46" t="s">
        <v>544</v>
      </c>
      <c r="B244" s="32">
        <v>100</v>
      </c>
      <c r="C244" s="32" t="s">
        <v>84</v>
      </c>
      <c r="D244" s="32" t="s">
        <v>47</v>
      </c>
      <c r="E244" s="32" t="s">
        <v>10</v>
      </c>
      <c r="F244" s="195">
        <v>102.7</v>
      </c>
      <c r="G244" s="98">
        <v>174.59000000000003</v>
      </c>
      <c r="H244" s="227"/>
      <c r="I244" s="35">
        <f t="shared" si="12"/>
        <v>0</v>
      </c>
      <c r="J244" s="36">
        <f t="shared" si="13"/>
        <v>0</v>
      </c>
      <c r="K244" s="7"/>
    </row>
    <row r="245" spans="1:11" ht="43.5" customHeight="1">
      <c r="A245" s="46" t="s">
        <v>545</v>
      </c>
      <c r="B245" s="32">
        <v>250</v>
      </c>
      <c r="C245" s="32" t="s">
        <v>84</v>
      </c>
      <c r="D245" s="32" t="s">
        <v>47</v>
      </c>
      <c r="E245" s="32" t="s">
        <v>10</v>
      </c>
      <c r="F245" s="195">
        <v>230.1</v>
      </c>
      <c r="G245" s="98">
        <v>391.17</v>
      </c>
      <c r="H245" s="227"/>
      <c r="I245" s="35">
        <f t="shared" si="12"/>
        <v>0</v>
      </c>
      <c r="J245" s="36">
        <f t="shared" si="13"/>
        <v>0</v>
      </c>
      <c r="K245" s="7"/>
    </row>
    <row r="246" spans="1:11" ht="43.5" customHeight="1">
      <c r="A246" s="46" t="s">
        <v>546</v>
      </c>
      <c r="B246" s="32">
        <v>500</v>
      </c>
      <c r="C246" s="32" t="s">
        <v>84</v>
      </c>
      <c r="D246" s="32" t="s">
        <v>47</v>
      </c>
      <c r="E246" s="32" t="s">
        <v>10</v>
      </c>
      <c r="F246" s="195">
        <v>440.7</v>
      </c>
      <c r="G246" s="98">
        <v>749.19</v>
      </c>
      <c r="H246" s="227"/>
      <c r="I246" s="35">
        <f t="shared" si="12"/>
        <v>0</v>
      </c>
      <c r="J246" s="36">
        <f t="shared" si="13"/>
        <v>0</v>
      </c>
      <c r="K246" s="7"/>
    </row>
    <row r="247" spans="1:11" ht="43.5" customHeight="1">
      <c r="A247" s="46" t="s">
        <v>547</v>
      </c>
      <c r="B247" s="32">
        <v>100</v>
      </c>
      <c r="C247" s="32" t="s">
        <v>84</v>
      </c>
      <c r="D247" s="32" t="s">
        <v>47</v>
      </c>
      <c r="E247" s="32" t="s">
        <v>10</v>
      </c>
      <c r="F247" s="195">
        <v>70.2</v>
      </c>
      <c r="G247" s="98">
        <v>119.34000000000002</v>
      </c>
      <c r="H247" s="227"/>
      <c r="I247" s="35">
        <f t="shared" si="12"/>
        <v>0</v>
      </c>
      <c r="J247" s="36">
        <f t="shared" si="13"/>
        <v>0</v>
      </c>
      <c r="K247" s="7"/>
    </row>
    <row r="248" spans="1:11" ht="43.5" customHeight="1">
      <c r="A248" s="46" t="s">
        <v>548</v>
      </c>
      <c r="B248" s="32">
        <v>250</v>
      </c>
      <c r="C248" s="32" t="s">
        <v>84</v>
      </c>
      <c r="D248" s="32" t="s">
        <v>47</v>
      </c>
      <c r="E248" s="32" t="s">
        <v>10</v>
      </c>
      <c r="F248" s="195">
        <v>148.20000000000002</v>
      </c>
      <c r="G248" s="98">
        <v>251.94000000000005</v>
      </c>
      <c r="H248" s="227"/>
      <c r="I248" s="35">
        <f t="shared" si="12"/>
        <v>0</v>
      </c>
      <c r="J248" s="36">
        <f t="shared" si="13"/>
        <v>0</v>
      </c>
      <c r="K248" s="7"/>
    </row>
    <row r="249" spans="1:11" ht="43.5" customHeight="1">
      <c r="A249" s="46" t="s">
        <v>549</v>
      </c>
      <c r="B249" s="32">
        <v>500</v>
      </c>
      <c r="C249" s="32" t="s">
        <v>84</v>
      </c>
      <c r="D249" s="32" t="s">
        <v>47</v>
      </c>
      <c r="E249" s="32" t="s">
        <v>10</v>
      </c>
      <c r="F249" s="195">
        <v>278.2</v>
      </c>
      <c r="G249" s="98">
        <v>472.94000000000005</v>
      </c>
      <c r="H249" s="227"/>
      <c r="I249" s="35">
        <f t="shared" si="12"/>
        <v>0</v>
      </c>
      <c r="J249" s="36">
        <f t="shared" si="13"/>
        <v>0</v>
      </c>
      <c r="K249" s="7"/>
    </row>
    <row r="250" spans="1:11" ht="43.5" customHeight="1">
      <c r="A250" s="46" t="s">
        <v>550</v>
      </c>
      <c r="B250" s="32">
        <v>100</v>
      </c>
      <c r="C250" s="32" t="s">
        <v>84</v>
      </c>
      <c r="D250" s="32" t="s">
        <v>47</v>
      </c>
      <c r="E250" s="32" t="s">
        <v>10</v>
      </c>
      <c r="F250" s="195">
        <v>96.2</v>
      </c>
      <c r="G250" s="98">
        <v>163.54000000000002</v>
      </c>
      <c r="H250" s="227"/>
      <c r="I250" s="35">
        <f t="shared" si="12"/>
        <v>0</v>
      </c>
      <c r="J250" s="36">
        <f t="shared" si="13"/>
        <v>0</v>
      </c>
      <c r="K250" s="7"/>
    </row>
    <row r="251" spans="1:11" ht="43.5" customHeight="1">
      <c r="A251" s="46" t="s">
        <v>551</v>
      </c>
      <c r="B251" s="32">
        <v>250</v>
      </c>
      <c r="C251" s="32" t="s">
        <v>84</v>
      </c>
      <c r="D251" s="32" t="s">
        <v>47</v>
      </c>
      <c r="E251" s="32" t="s">
        <v>10</v>
      </c>
      <c r="F251" s="195">
        <v>213.20000000000002</v>
      </c>
      <c r="G251" s="98">
        <v>362.44000000000005</v>
      </c>
      <c r="H251" s="227"/>
      <c r="I251" s="35">
        <f t="shared" si="12"/>
        <v>0</v>
      </c>
      <c r="J251" s="36">
        <f t="shared" si="13"/>
        <v>0</v>
      </c>
      <c r="K251" s="7"/>
    </row>
    <row r="252" spans="1:11" ht="43.5" customHeight="1">
      <c r="A252" s="46" t="s">
        <v>552</v>
      </c>
      <c r="B252" s="32">
        <v>500</v>
      </c>
      <c r="C252" s="32" t="s">
        <v>84</v>
      </c>
      <c r="D252" s="32" t="s">
        <v>47</v>
      </c>
      <c r="E252" s="32" t="s">
        <v>10</v>
      </c>
      <c r="F252" s="195">
        <v>408.2</v>
      </c>
      <c r="G252" s="98">
        <v>693.94</v>
      </c>
      <c r="H252" s="227"/>
      <c r="I252" s="35">
        <f t="shared" si="12"/>
        <v>0</v>
      </c>
      <c r="J252" s="36">
        <f t="shared" si="13"/>
        <v>0</v>
      </c>
      <c r="K252" s="7"/>
    </row>
    <row r="253" spans="1:11" ht="43.5" customHeight="1">
      <c r="A253" s="46" t="s">
        <v>553</v>
      </c>
      <c r="B253" s="32">
        <v>100</v>
      </c>
      <c r="C253" s="32" t="s">
        <v>84</v>
      </c>
      <c r="D253" s="32" t="s">
        <v>47</v>
      </c>
      <c r="E253" s="32" t="s">
        <v>10</v>
      </c>
      <c r="F253" s="195">
        <v>59.800000000000004</v>
      </c>
      <c r="G253" s="98">
        <v>101.66000000000001</v>
      </c>
      <c r="H253" s="227"/>
      <c r="I253" s="35">
        <f t="shared" si="12"/>
        <v>0</v>
      </c>
      <c r="J253" s="36">
        <f t="shared" si="13"/>
        <v>0</v>
      </c>
      <c r="K253" s="7"/>
    </row>
    <row r="254" spans="1:11" ht="43.5" customHeight="1">
      <c r="A254" s="46" t="s">
        <v>554</v>
      </c>
      <c r="B254" s="32">
        <v>250</v>
      </c>
      <c r="C254" s="32" t="s">
        <v>84</v>
      </c>
      <c r="D254" s="32" t="s">
        <v>47</v>
      </c>
      <c r="E254" s="32" t="s">
        <v>10</v>
      </c>
      <c r="F254" s="195">
        <v>122.2</v>
      </c>
      <c r="G254" s="98">
        <v>207.74000000000004</v>
      </c>
      <c r="H254" s="227"/>
      <c r="I254" s="35">
        <f t="shared" si="12"/>
        <v>0</v>
      </c>
      <c r="J254" s="36">
        <f t="shared" si="13"/>
        <v>0</v>
      </c>
      <c r="K254" s="7"/>
    </row>
    <row r="255" spans="1:11" ht="43.5" customHeight="1">
      <c r="A255" s="46" t="s">
        <v>555</v>
      </c>
      <c r="B255" s="32">
        <v>500</v>
      </c>
      <c r="C255" s="32" t="s">
        <v>84</v>
      </c>
      <c r="D255" s="32" t="s">
        <v>47</v>
      </c>
      <c r="E255" s="32" t="s">
        <v>10</v>
      </c>
      <c r="F255" s="195">
        <v>221</v>
      </c>
      <c r="G255" s="98">
        <v>375.70000000000005</v>
      </c>
      <c r="H255" s="227"/>
      <c r="I255" s="35">
        <f t="shared" si="12"/>
        <v>0</v>
      </c>
      <c r="J255" s="36">
        <f t="shared" si="13"/>
        <v>0</v>
      </c>
      <c r="K255" s="7"/>
    </row>
    <row r="256" spans="1:11" ht="43.5" customHeight="1">
      <c r="A256" s="46" t="s">
        <v>556</v>
      </c>
      <c r="B256" s="32">
        <v>100</v>
      </c>
      <c r="C256" s="32" t="s">
        <v>84</v>
      </c>
      <c r="D256" s="32" t="s">
        <v>47</v>
      </c>
      <c r="E256" s="32" t="s">
        <v>10</v>
      </c>
      <c r="F256" s="195">
        <v>46.800000000000004</v>
      </c>
      <c r="G256" s="98">
        <v>79.56000000000002</v>
      </c>
      <c r="H256" s="227"/>
      <c r="I256" s="35">
        <f t="shared" si="12"/>
        <v>0</v>
      </c>
      <c r="J256" s="36">
        <f t="shared" si="13"/>
        <v>0</v>
      </c>
      <c r="K256" s="7"/>
    </row>
    <row r="257" spans="1:11" ht="43.5" customHeight="1">
      <c r="A257" s="46" t="s">
        <v>557</v>
      </c>
      <c r="B257" s="32">
        <v>250</v>
      </c>
      <c r="C257" s="32" t="s">
        <v>84</v>
      </c>
      <c r="D257" s="32" t="s">
        <v>47</v>
      </c>
      <c r="E257" s="32" t="s">
        <v>10</v>
      </c>
      <c r="F257" s="195">
        <v>89.7</v>
      </c>
      <c r="G257" s="98">
        <v>152.49</v>
      </c>
      <c r="H257" s="227"/>
      <c r="I257" s="35">
        <f t="shared" si="12"/>
        <v>0</v>
      </c>
      <c r="J257" s="36">
        <f t="shared" si="13"/>
        <v>0</v>
      </c>
      <c r="K257" s="7"/>
    </row>
    <row r="258" spans="1:11" ht="43.5" customHeight="1">
      <c r="A258" s="46" t="s">
        <v>558</v>
      </c>
      <c r="B258" s="32">
        <v>500</v>
      </c>
      <c r="C258" s="32" t="s">
        <v>84</v>
      </c>
      <c r="D258" s="32" t="s">
        <v>47</v>
      </c>
      <c r="E258" s="32" t="s">
        <v>10</v>
      </c>
      <c r="F258" s="195">
        <v>161.20000000000002</v>
      </c>
      <c r="G258" s="98">
        <v>274.0400000000001</v>
      </c>
      <c r="H258" s="227"/>
      <c r="I258" s="35">
        <f t="shared" si="12"/>
        <v>0</v>
      </c>
      <c r="J258" s="36">
        <f t="shared" si="13"/>
        <v>0</v>
      </c>
      <c r="K258" s="7"/>
    </row>
    <row r="259" spans="1:11" ht="43.5" customHeight="1">
      <c r="A259" s="46" t="s">
        <v>559</v>
      </c>
      <c r="B259" s="32">
        <v>100</v>
      </c>
      <c r="C259" s="32" t="s">
        <v>84</v>
      </c>
      <c r="D259" s="32" t="s">
        <v>47</v>
      </c>
      <c r="E259" s="32" t="s">
        <v>10</v>
      </c>
      <c r="F259" s="195">
        <v>50.7</v>
      </c>
      <c r="G259" s="98">
        <v>86.19000000000001</v>
      </c>
      <c r="H259" s="227"/>
      <c r="I259" s="35">
        <f t="shared" si="12"/>
        <v>0</v>
      </c>
      <c r="J259" s="36">
        <f t="shared" si="13"/>
        <v>0</v>
      </c>
      <c r="K259" s="7"/>
    </row>
    <row r="260" spans="1:11" ht="43.5" customHeight="1">
      <c r="A260" s="46" t="s">
        <v>560</v>
      </c>
      <c r="B260" s="32">
        <v>250</v>
      </c>
      <c r="C260" s="32" t="s">
        <v>84</v>
      </c>
      <c r="D260" s="32" t="s">
        <v>47</v>
      </c>
      <c r="E260" s="32" t="s">
        <v>10</v>
      </c>
      <c r="F260" s="195">
        <v>100.10000000000001</v>
      </c>
      <c r="G260" s="98">
        <v>170.17000000000004</v>
      </c>
      <c r="H260" s="227"/>
      <c r="I260" s="35">
        <f t="shared" si="12"/>
        <v>0</v>
      </c>
      <c r="J260" s="36">
        <f t="shared" si="13"/>
        <v>0</v>
      </c>
      <c r="K260" s="7"/>
    </row>
    <row r="261" spans="1:11" ht="43.5" customHeight="1">
      <c r="A261" s="46" t="s">
        <v>561</v>
      </c>
      <c r="B261" s="32">
        <v>500</v>
      </c>
      <c r="C261" s="32" t="s">
        <v>84</v>
      </c>
      <c r="D261" s="32" t="s">
        <v>47</v>
      </c>
      <c r="E261" s="32" t="s">
        <v>10</v>
      </c>
      <c r="F261" s="195">
        <v>175.5</v>
      </c>
      <c r="G261" s="98">
        <v>298.35</v>
      </c>
      <c r="H261" s="227"/>
      <c r="I261" s="35">
        <f t="shared" si="12"/>
        <v>0</v>
      </c>
      <c r="J261" s="36">
        <f t="shared" si="13"/>
        <v>0</v>
      </c>
      <c r="K261" s="7"/>
    </row>
    <row r="262" spans="1:11" ht="43.5" customHeight="1">
      <c r="A262" s="46" t="s">
        <v>562</v>
      </c>
      <c r="B262" s="32">
        <v>100</v>
      </c>
      <c r="C262" s="32" t="s">
        <v>84</v>
      </c>
      <c r="D262" s="32" t="s">
        <v>47</v>
      </c>
      <c r="E262" s="32" t="s">
        <v>10</v>
      </c>
      <c r="F262" s="195">
        <v>85.8</v>
      </c>
      <c r="G262" s="98">
        <v>145.86</v>
      </c>
      <c r="H262" s="227"/>
      <c r="I262" s="35">
        <f t="shared" si="12"/>
        <v>0</v>
      </c>
      <c r="J262" s="36">
        <f t="shared" si="13"/>
        <v>0</v>
      </c>
      <c r="K262" s="7"/>
    </row>
    <row r="263" spans="1:11" ht="43.5" customHeight="1">
      <c r="A263" s="46" t="s">
        <v>563</v>
      </c>
      <c r="B263" s="32">
        <v>250</v>
      </c>
      <c r="C263" s="32" t="s">
        <v>84</v>
      </c>
      <c r="D263" s="32" t="s">
        <v>47</v>
      </c>
      <c r="E263" s="32" t="s">
        <v>10</v>
      </c>
      <c r="F263" s="195">
        <v>187.20000000000002</v>
      </c>
      <c r="G263" s="98">
        <v>318.24000000000007</v>
      </c>
      <c r="H263" s="227"/>
      <c r="I263" s="35">
        <f t="shared" si="12"/>
        <v>0</v>
      </c>
      <c r="J263" s="36">
        <f t="shared" si="13"/>
        <v>0</v>
      </c>
      <c r="K263" s="7"/>
    </row>
    <row r="264" spans="1:11" ht="43.5" customHeight="1">
      <c r="A264" s="46" t="s">
        <v>564</v>
      </c>
      <c r="B264" s="32">
        <v>500</v>
      </c>
      <c r="C264" s="32" t="s">
        <v>84</v>
      </c>
      <c r="D264" s="32" t="s">
        <v>47</v>
      </c>
      <c r="E264" s="32" t="s">
        <v>10</v>
      </c>
      <c r="F264" s="195">
        <v>356.2</v>
      </c>
      <c r="G264" s="98">
        <v>605.5400000000001</v>
      </c>
      <c r="H264" s="227"/>
      <c r="I264" s="35">
        <f t="shared" si="12"/>
        <v>0</v>
      </c>
      <c r="J264" s="36">
        <f t="shared" si="13"/>
        <v>0</v>
      </c>
      <c r="K264" s="7"/>
    </row>
    <row r="265" spans="1:11" ht="43.5" customHeight="1">
      <c r="A265" s="46" t="s">
        <v>565</v>
      </c>
      <c r="B265" s="32">
        <v>100</v>
      </c>
      <c r="C265" s="32" t="s">
        <v>84</v>
      </c>
      <c r="D265" s="32" t="s">
        <v>47</v>
      </c>
      <c r="E265" s="32" t="s">
        <v>10</v>
      </c>
      <c r="F265" s="195">
        <v>55.9</v>
      </c>
      <c r="G265" s="98">
        <v>95.03</v>
      </c>
      <c r="H265" s="227"/>
      <c r="I265" s="35">
        <f t="shared" si="12"/>
        <v>0</v>
      </c>
      <c r="J265" s="36">
        <f t="shared" si="13"/>
        <v>0</v>
      </c>
      <c r="K265" s="7"/>
    </row>
    <row r="266" spans="1:11" ht="43.5" customHeight="1">
      <c r="A266" s="46" t="s">
        <v>566</v>
      </c>
      <c r="B266" s="32">
        <v>250</v>
      </c>
      <c r="C266" s="32" t="s">
        <v>84</v>
      </c>
      <c r="D266" s="32" t="s">
        <v>47</v>
      </c>
      <c r="E266" s="32" t="s">
        <v>10</v>
      </c>
      <c r="F266" s="195">
        <v>111.8</v>
      </c>
      <c r="G266" s="98">
        <v>190.06</v>
      </c>
      <c r="H266" s="227"/>
      <c r="I266" s="35">
        <f t="shared" si="12"/>
        <v>0</v>
      </c>
      <c r="J266" s="36">
        <f t="shared" si="13"/>
        <v>0</v>
      </c>
      <c r="K266" s="7"/>
    </row>
    <row r="267" spans="1:11" ht="43.5" customHeight="1">
      <c r="A267" s="46" t="s">
        <v>567</v>
      </c>
      <c r="B267" s="32">
        <v>500</v>
      </c>
      <c r="C267" s="32" t="s">
        <v>84</v>
      </c>
      <c r="D267" s="32" t="s">
        <v>47</v>
      </c>
      <c r="E267" s="32" t="s">
        <v>10</v>
      </c>
      <c r="F267" s="195">
        <v>204.1</v>
      </c>
      <c r="G267" s="98">
        <v>346.97</v>
      </c>
      <c r="H267" s="227"/>
      <c r="I267" s="35">
        <f t="shared" si="12"/>
        <v>0</v>
      </c>
      <c r="J267" s="36">
        <f t="shared" si="13"/>
        <v>0</v>
      </c>
      <c r="K267" s="7"/>
    </row>
    <row r="268" spans="1:11" ht="43.5" customHeight="1">
      <c r="A268" s="46" t="s">
        <v>568</v>
      </c>
      <c r="B268" s="32">
        <v>100</v>
      </c>
      <c r="C268" s="32" t="s">
        <v>84</v>
      </c>
      <c r="D268" s="32" t="s">
        <v>9</v>
      </c>
      <c r="E268" s="32" t="s">
        <v>10</v>
      </c>
      <c r="F268" s="195">
        <v>50.7</v>
      </c>
      <c r="G268" s="98">
        <v>86.19000000000001</v>
      </c>
      <c r="H268" s="227"/>
      <c r="I268" s="35">
        <f t="shared" si="12"/>
        <v>0</v>
      </c>
      <c r="J268" s="36">
        <f t="shared" si="13"/>
        <v>0</v>
      </c>
      <c r="K268" s="7"/>
    </row>
    <row r="269" spans="1:11" ht="43.5" customHeight="1">
      <c r="A269" s="46" t="s">
        <v>569</v>
      </c>
      <c r="B269" s="32">
        <v>250</v>
      </c>
      <c r="C269" s="32" t="s">
        <v>84</v>
      </c>
      <c r="D269" s="32" t="s">
        <v>9</v>
      </c>
      <c r="E269" s="32" t="s">
        <v>10</v>
      </c>
      <c r="F269" s="195">
        <v>100.10000000000001</v>
      </c>
      <c r="G269" s="98">
        <v>170.17000000000004</v>
      </c>
      <c r="H269" s="227"/>
      <c r="I269" s="35">
        <f t="shared" si="12"/>
        <v>0</v>
      </c>
      <c r="J269" s="36">
        <f t="shared" si="13"/>
        <v>0</v>
      </c>
      <c r="K269" s="7"/>
    </row>
    <row r="270" spans="1:11" ht="43.5" customHeight="1">
      <c r="A270" s="46" t="s">
        <v>570</v>
      </c>
      <c r="B270" s="32">
        <v>500</v>
      </c>
      <c r="C270" s="32" t="s">
        <v>84</v>
      </c>
      <c r="D270" s="32" t="s">
        <v>9</v>
      </c>
      <c r="E270" s="32" t="s">
        <v>10</v>
      </c>
      <c r="F270" s="195">
        <v>180.70000000000002</v>
      </c>
      <c r="G270" s="98">
        <v>307.19</v>
      </c>
      <c r="H270" s="227"/>
      <c r="I270" s="35">
        <f t="shared" si="12"/>
        <v>0</v>
      </c>
      <c r="J270" s="36">
        <f t="shared" si="13"/>
        <v>0</v>
      </c>
      <c r="K270" s="7"/>
    </row>
    <row r="271" spans="1:11" ht="43.5" customHeight="1">
      <c r="A271" s="46" t="s">
        <v>708</v>
      </c>
      <c r="B271" s="32">
        <v>1000</v>
      </c>
      <c r="C271" s="32" t="s">
        <v>84</v>
      </c>
      <c r="D271" s="32" t="s">
        <v>9</v>
      </c>
      <c r="E271" s="32" t="s">
        <v>10</v>
      </c>
      <c r="F271" s="195">
        <v>343.2</v>
      </c>
      <c r="G271" s="98">
        <f>F271*1.7</f>
        <v>583.4399999999999</v>
      </c>
      <c r="H271" s="227"/>
      <c r="I271" s="35">
        <f t="shared" si="12"/>
        <v>0</v>
      </c>
      <c r="J271" s="36">
        <f t="shared" si="13"/>
        <v>0</v>
      </c>
      <c r="K271" s="7"/>
    </row>
    <row r="272" spans="1:11" ht="43.5" customHeight="1">
      <c r="A272" s="46" t="s">
        <v>709</v>
      </c>
      <c r="B272" s="32">
        <v>5000</v>
      </c>
      <c r="C272" s="32" t="s">
        <v>84</v>
      </c>
      <c r="D272" s="32" t="s">
        <v>9</v>
      </c>
      <c r="E272" s="32" t="s">
        <v>11</v>
      </c>
      <c r="F272" s="195">
        <v>1562.5</v>
      </c>
      <c r="G272" s="98">
        <f>F272*1.6</f>
        <v>2500</v>
      </c>
      <c r="H272" s="227"/>
      <c r="I272" s="35">
        <f t="shared" si="12"/>
        <v>0</v>
      </c>
      <c r="J272" s="36">
        <f t="shared" si="13"/>
        <v>0</v>
      </c>
      <c r="K272" s="7"/>
    </row>
    <row r="273" spans="1:11" ht="43.5" customHeight="1">
      <c r="A273" s="48" t="s">
        <v>571</v>
      </c>
      <c r="B273" s="32">
        <v>100</v>
      </c>
      <c r="C273" s="32" t="s">
        <v>84</v>
      </c>
      <c r="D273" s="32" t="s">
        <v>47</v>
      </c>
      <c r="E273" s="32" t="s">
        <v>10</v>
      </c>
      <c r="F273" s="195">
        <v>57.2</v>
      </c>
      <c r="G273" s="98">
        <v>97.24000000000001</v>
      </c>
      <c r="H273" s="227"/>
      <c r="I273" s="35">
        <f t="shared" si="12"/>
        <v>0</v>
      </c>
      <c r="J273" s="36">
        <f t="shared" si="13"/>
        <v>0</v>
      </c>
      <c r="K273" s="7"/>
    </row>
    <row r="274" spans="1:11" ht="43.5" customHeight="1">
      <c r="A274" s="48" t="s">
        <v>572</v>
      </c>
      <c r="B274" s="32">
        <v>250</v>
      </c>
      <c r="C274" s="32" t="s">
        <v>84</v>
      </c>
      <c r="D274" s="32" t="s">
        <v>47</v>
      </c>
      <c r="E274" s="32" t="s">
        <v>10</v>
      </c>
      <c r="F274" s="195">
        <v>115.7</v>
      </c>
      <c r="G274" s="98">
        <v>196.69000000000003</v>
      </c>
      <c r="H274" s="227"/>
      <c r="I274" s="35">
        <f t="shared" si="12"/>
        <v>0</v>
      </c>
      <c r="J274" s="36">
        <f t="shared" si="13"/>
        <v>0</v>
      </c>
      <c r="K274" s="7"/>
    </row>
    <row r="275" spans="1:11" ht="43.5" customHeight="1">
      <c r="A275" s="48" t="s">
        <v>573</v>
      </c>
      <c r="B275" s="32">
        <v>500</v>
      </c>
      <c r="C275" s="32" t="s">
        <v>84</v>
      </c>
      <c r="D275" s="32" t="s">
        <v>47</v>
      </c>
      <c r="E275" s="32" t="s">
        <v>10</v>
      </c>
      <c r="F275" s="195">
        <v>213.20000000000002</v>
      </c>
      <c r="G275" s="98">
        <v>362.44000000000005</v>
      </c>
      <c r="H275" s="227"/>
      <c r="I275" s="35">
        <f t="shared" si="12"/>
        <v>0</v>
      </c>
      <c r="J275" s="36">
        <f t="shared" si="13"/>
        <v>0</v>
      </c>
      <c r="K275" s="7"/>
    </row>
    <row r="276" spans="1:11" ht="43.5" customHeight="1">
      <c r="A276" s="48" t="s">
        <v>705</v>
      </c>
      <c r="B276" s="32">
        <v>1000</v>
      </c>
      <c r="C276" s="32" t="s">
        <v>84</v>
      </c>
      <c r="D276" s="32" t="s">
        <v>47</v>
      </c>
      <c r="E276" s="32" t="s">
        <v>10</v>
      </c>
      <c r="F276" s="195">
        <v>408.2</v>
      </c>
      <c r="G276" s="98">
        <f>F276*1.7</f>
        <v>693.9399999999999</v>
      </c>
      <c r="H276" s="227"/>
      <c r="I276" s="35">
        <f t="shared" si="12"/>
        <v>0</v>
      </c>
      <c r="J276" s="36">
        <f t="shared" si="13"/>
        <v>0</v>
      </c>
      <c r="K276" s="7"/>
    </row>
    <row r="277" spans="1:11" ht="43.5" customHeight="1">
      <c r="A277" s="48" t="s">
        <v>706</v>
      </c>
      <c r="B277" s="32">
        <v>10000</v>
      </c>
      <c r="C277" s="32" t="s">
        <v>84</v>
      </c>
      <c r="D277" s="32" t="s">
        <v>47</v>
      </c>
      <c r="E277" s="32" t="s">
        <v>707</v>
      </c>
      <c r="F277" s="195">
        <v>3750</v>
      </c>
      <c r="G277" s="98">
        <f>F277*1.5</f>
        <v>5625</v>
      </c>
      <c r="H277" s="227"/>
      <c r="I277" s="35">
        <f t="shared" si="12"/>
        <v>0</v>
      </c>
      <c r="J277" s="36">
        <f t="shared" si="13"/>
        <v>0</v>
      </c>
      <c r="K277" s="7"/>
    </row>
    <row r="278" spans="1:11" ht="43.5" customHeight="1">
      <c r="A278" s="48" t="s">
        <v>89</v>
      </c>
      <c r="B278" s="32">
        <v>500</v>
      </c>
      <c r="C278" s="32" t="s">
        <v>84</v>
      </c>
      <c r="D278" s="32" t="s">
        <v>47</v>
      </c>
      <c r="E278" s="32" t="s">
        <v>10</v>
      </c>
      <c r="F278" s="195">
        <v>217.1</v>
      </c>
      <c r="G278" s="98">
        <v>369.07000000000005</v>
      </c>
      <c r="H278" s="227"/>
      <c r="I278" s="35">
        <f t="shared" si="12"/>
        <v>0</v>
      </c>
      <c r="J278" s="36">
        <f t="shared" si="13"/>
        <v>0</v>
      </c>
      <c r="K278" s="7"/>
    </row>
    <row r="279" spans="1:11" ht="50.25" customHeight="1">
      <c r="A279" s="104" t="s">
        <v>90</v>
      </c>
      <c r="B279" s="101"/>
      <c r="C279" s="102"/>
      <c r="D279" s="102"/>
      <c r="E279" s="55"/>
      <c r="F279" s="191"/>
      <c r="G279" s="103"/>
      <c r="H279" s="223" t="s">
        <v>59</v>
      </c>
      <c r="I279" s="44"/>
      <c r="J279" s="45"/>
      <c r="K279" s="7"/>
    </row>
    <row r="280" spans="1:11" ht="43.5" customHeight="1">
      <c r="A280" s="105" t="s">
        <v>356</v>
      </c>
      <c r="B280" s="85">
        <v>200</v>
      </c>
      <c r="C280" s="32" t="s">
        <v>12</v>
      </c>
      <c r="D280" s="32" t="s">
        <v>91</v>
      </c>
      <c r="E280" s="80" t="s">
        <v>57</v>
      </c>
      <c r="F280" s="97">
        <v>117</v>
      </c>
      <c r="G280" s="98">
        <v>153.5625</v>
      </c>
      <c r="H280" s="227"/>
      <c r="I280" s="35">
        <f aca="true" t="shared" si="14" ref="I280:I316">H280*F280</f>
        <v>0</v>
      </c>
      <c r="J280" s="36">
        <f aca="true" t="shared" si="15" ref="J280:J316">B280*H280</f>
        <v>0</v>
      </c>
      <c r="K280" s="7"/>
    </row>
    <row r="281" spans="1:11" ht="43.5" customHeight="1">
      <c r="A281" s="105" t="s">
        <v>357</v>
      </c>
      <c r="B281" s="85">
        <v>200</v>
      </c>
      <c r="C281" s="32" t="s">
        <v>12</v>
      </c>
      <c r="D281" s="32" t="s">
        <v>91</v>
      </c>
      <c r="E281" s="80" t="s">
        <v>57</v>
      </c>
      <c r="F281" s="97">
        <v>94.9</v>
      </c>
      <c r="G281" s="98">
        <v>124.55625</v>
      </c>
      <c r="H281" s="227"/>
      <c r="I281" s="35">
        <f t="shared" si="14"/>
        <v>0</v>
      </c>
      <c r="J281" s="36">
        <f t="shared" si="15"/>
        <v>0</v>
      </c>
      <c r="K281" s="7"/>
    </row>
    <row r="282" spans="1:11" ht="43.5" customHeight="1">
      <c r="A282" s="105" t="s">
        <v>358</v>
      </c>
      <c r="B282" s="85">
        <v>200</v>
      </c>
      <c r="C282" s="32" t="s">
        <v>12</v>
      </c>
      <c r="D282" s="32" t="s">
        <v>91</v>
      </c>
      <c r="E282" s="80" t="s">
        <v>57</v>
      </c>
      <c r="F282" s="97">
        <v>78</v>
      </c>
      <c r="G282" s="98">
        <v>102.375</v>
      </c>
      <c r="H282" s="227"/>
      <c r="I282" s="35">
        <f t="shared" si="14"/>
        <v>0</v>
      </c>
      <c r="J282" s="36">
        <f t="shared" si="15"/>
        <v>0</v>
      </c>
      <c r="K282" s="7"/>
    </row>
    <row r="283" spans="1:11" ht="43.5" customHeight="1">
      <c r="A283" s="105" t="s">
        <v>359</v>
      </c>
      <c r="B283" s="85">
        <v>200</v>
      </c>
      <c r="C283" s="32" t="s">
        <v>12</v>
      </c>
      <c r="D283" s="32" t="s">
        <v>91</v>
      </c>
      <c r="E283" s="80" t="s">
        <v>57</v>
      </c>
      <c r="F283" s="97">
        <v>211.9</v>
      </c>
      <c r="G283" s="98">
        <v>278.11875</v>
      </c>
      <c r="H283" s="227"/>
      <c r="I283" s="35">
        <f t="shared" si="14"/>
        <v>0</v>
      </c>
      <c r="J283" s="36">
        <f t="shared" si="15"/>
        <v>0</v>
      </c>
      <c r="K283" s="7"/>
    </row>
    <row r="284" spans="1:11" ht="78" customHeight="1">
      <c r="A284" s="105" t="s">
        <v>360</v>
      </c>
      <c r="B284" s="85">
        <v>200</v>
      </c>
      <c r="C284" s="32" t="s">
        <v>12</v>
      </c>
      <c r="D284" s="32" t="s">
        <v>91</v>
      </c>
      <c r="E284" s="80" t="s">
        <v>57</v>
      </c>
      <c r="F284" s="97">
        <v>154.70000000000002</v>
      </c>
      <c r="G284" s="98">
        <v>203.04375000000002</v>
      </c>
      <c r="H284" s="227"/>
      <c r="I284" s="35">
        <f t="shared" si="14"/>
        <v>0</v>
      </c>
      <c r="J284" s="36">
        <f t="shared" si="15"/>
        <v>0</v>
      </c>
      <c r="K284" s="7"/>
    </row>
    <row r="285" spans="1:11" ht="43.5" customHeight="1">
      <c r="A285" s="105" t="s">
        <v>361</v>
      </c>
      <c r="B285" s="85">
        <v>200</v>
      </c>
      <c r="C285" s="32" t="s">
        <v>12</v>
      </c>
      <c r="D285" s="32" t="s">
        <v>91</v>
      </c>
      <c r="E285" s="80" t="s">
        <v>57</v>
      </c>
      <c r="F285" s="97">
        <v>81.9</v>
      </c>
      <c r="G285" s="98">
        <v>107.49375</v>
      </c>
      <c r="H285" s="227"/>
      <c r="I285" s="35">
        <f t="shared" si="14"/>
        <v>0</v>
      </c>
      <c r="J285" s="36">
        <f t="shared" si="15"/>
        <v>0</v>
      </c>
      <c r="K285" s="7"/>
    </row>
    <row r="286" spans="1:11" ht="43.5" customHeight="1">
      <c r="A286" s="105" t="s">
        <v>362</v>
      </c>
      <c r="B286" s="99">
        <v>250</v>
      </c>
      <c r="C286" s="32" t="s">
        <v>12</v>
      </c>
      <c r="D286" s="32" t="s">
        <v>91</v>
      </c>
      <c r="E286" s="80" t="s">
        <v>57</v>
      </c>
      <c r="F286" s="97">
        <v>243.1</v>
      </c>
      <c r="G286" s="98">
        <v>319.06875</v>
      </c>
      <c r="H286" s="227"/>
      <c r="I286" s="35">
        <f t="shared" si="14"/>
        <v>0</v>
      </c>
      <c r="J286" s="36">
        <f t="shared" si="15"/>
        <v>0</v>
      </c>
      <c r="K286" s="7"/>
    </row>
    <row r="287" spans="1:11" ht="43.5" customHeight="1">
      <c r="A287" s="105" t="s">
        <v>363</v>
      </c>
      <c r="B287" s="99">
        <v>400</v>
      </c>
      <c r="C287" s="32" t="s">
        <v>12</v>
      </c>
      <c r="D287" s="32" t="s">
        <v>91</v>
      </c>
      <c r="E287" s="80" t="s">
        <v>57</v>
      </c>
      <c r="F287" s="97">
        <v>118.3</v>
      </c>
      <c r="G287" s="98">
        <v>155.26875</v>
      </c>
      <c r="H287" s="227"/>
      <c r="I287" s="35">
        <f t="shared" si="14"/>
        <v>0</v>
      </c>
      <c r="J287" s="36">
        <f t="shared" si="15"/>
        <v>0</v>
      </c>
      <c r="K287" s="7"/>
    </row>
    <row r="288" spans="1:11" ht="43.5" customHeight="1">
      <c r="A288" s="105" t="s">
        <v>364</v>
      </c>
      <c r="B288" s="99">
        <v>400</v>
      </c>
      <c r="C288" s="32" t="s">
        <v>12</v>
      </c>
      <c r="D288" s="32" t="s">
        <v>91</v>
      </c>
      <c r="E288" s="80" t="s">
        <v>57</v>
      </c>
      <c r="F288" s="97">
        <v>118.3</v>
      </c>
      <c r="G288" s="98">
        <v>155.26875</v>
      </c>
      <c r="H288" s="227"/>
      <c r="I288" s="35">
        <f t="shared" si="14"/>
        <v>0</v>
      </c>
      <c r="J288" s="36">
        <f t="shared" si="15"/>
        <v>0</v>
      </c>
      <c r="K288" s="7"/>
    </row>
    <row r="289" spans="1:11" ht="43.5" customHeight="1">
      <c r="A289" s="105" t="s">
        <v>365</v>
      </c>
      <c r="B289" s="99">
        <v>400</v>
      </c>
      <c r="C289" s="32" t="s">
        <v>12</v>
      </c>
      <c r="D289" s="32" t="s">
        <v>91</v>
      </c>
      <c r="E289" s="80" t="s">
        <v>57</v>
      </c>
      <c r="F289" s="97">
        <v>130</v>
      </c>
      <c r="G289" s="98">
        <v>170.625</v>
      </c>
      <c r="H289" s="227"/>
      <c r="I289" s="35">
        <f t="shared" si="14"/>
        <v>0</v>
      </c>
      <c r="J289" s="36">
        <f t="shared" si="15"/>
        <v>0</v>
      </c>
      <c r="K289" s="7"/>
    </row>
    <row r="290" spans="1:11" ht="43.5" customHeight="1">
      <c r="A290" s="105" t="s">
        <v>366</v>
      </c>
      <c r="B290" s="99">
        <v>400</v>
      </c>
      <c r="C290" s="32" t="s">
        <v>12</v>
      </c>
      <c r="D290" s="32" t="s">
        <v>91</v>
      </c>
      <c r="E290" s="80" t="s">
        <v>57</v>
      </c>
      <c r="F290" s="97">
        <v>144.3</v>
      </c>
      <c r="G290" s="98">
        <v>189.39375</v>
      </c>
      <c r="H290" s="227"/>
      <c r="I290" s="35">
        <f t="shared" si="14"/>
        <v>0</v>
      </c>
      <c r="J290" s="36">
        <f t="shared" si="15"/>
        <v>0</v>
      </c>
      <c r="K290" s="7"/>
    </row>
    <row r="291" spans="1:11" ht="43.5" customHeight="1">
      <c r="A291" s="105" t="s">
        <v>367</v>
      </c>
      <c r="B291" s="99">
        <v>400</v>
      </c>
      <c r="C291" s="32" t="s">
        <v>12</v>
      </c>
      <c r="D291" s="32" t="s">
        <v>91</v>
      </c>
      <c r="E291" s="80" t="s">
        <v>57</v>
      </c>
      <c r="F291" s="97">
        <v>156</v>
      </c>
      <c r="G291" s="98">
        <v>204.75</v>
      </c>
      <c r="H291" s="227"/>
      <c r="I291" s="35">
        <f t="shared" si="14"/>
        <v>0</v>
      </c>
      <c r="J291" s="36">
        <f t="shared" si="15"/>
        <v>0</v>
      </c>
      <c r="K291" s="7"/>
    </row>
    <row r="292" spans="1:11" ht="43.5" customHeight="1">
      <c r="A292" s="105" t="s">
        <v>368</v>
      </c>
      <c r="B292" s="99">
        <v>400</v>
      </c>
      <c r="C292" s="32" t="s">
        <v>12</v>
      </c>
      <c r="D292" s="32" t="s">
        <v>91</v>
      </c>
      <c r="E292" s="80" t="s">
        <v>57</v>
      </c>
      <c r="F292" s="97">
        <v>76.7</v>
      </c>
      <c r="G292" s="98">
        <v>100.66874999999999</v>
      </c>
      <c r="H292" s="227"/>
      <c r="I292" s="35">
        <f t="shared" si="14"/>
        <v>0</v>
      </c>
      <c r="J292" s="36">
        <f t="shared" si="15"/>
        <v>0</v>
      </c>
      <c r="K292" s="7"/>
    </row>
    <row r="293" spans="1:11" ht="43.5" customHeight="1">
      <c r="A293" s="105" t="s">
        <v>369</v>
      </c>
      <c r="B293" s="99">
        <v>400</v>
      </c>
      <c r="C293" s="32" t="s">
        <v>12</v>
      </c>
      <c r="D293" s="32" t="s">
        <v>91</v>
      </c>
      <c r="E293" s="80" t="s">
        <v>57</v>
      </c>
      <c r="F293" s="97">
        <v>98.8</v>
      </c>
      <c r="G293" s="98">
        <v>129.675</v>
      </c>
      <c r="H293" s="227"/>
      <c r="I293" s="35">
        <f t="shared" si="14"/>
        <v>0</v>
      </c>
      <c r="J293" s="36">
        <f t="shared" si="15"/>
        <v>0</v>
      </c>
      <c r="K293" s="7"/>
    </row>
    <row r="294" spans="1:11" ht="43.5" customHeight="1">
      <c r="A294" s="105" t="s">
        <v>370</v>
      </c>
      <c r="B294" s="99">
        <v>400</v>
      </c>
      <c r="C294" s="32" t="s">
        <v>12</v>
      </c>
      <c r="D294" s="32" t="s">
        <v>91</v>
      </c>
      <c r="E294" s="80" t="s">
        <v>57</v>
      </c>
      <c r="F294" s="97">
        <v>98.8</v>
      </c>
      <c r="G294" s="98">
        <v>129.675</v>
      </c>
      <c r="H294" s="227"/>
      <c r="I294" s="35">
        <f t="shared" si="14"/>
        <v>0</v>
      </c>
      <c r="J294" s="36">
        <f t="shared" si="15"/>
        <v>0</v>
      </c>
      <c r="K294" s="7"/>
    </row>
    <row r="295" spans="1:11" ht="82.5" customHeight="1">
      <c r="A295" s="105" t="s">
        <v>371</v>
      </c>
      <c r="B295" s="58">
        <v>200</v>
      </c>
      <c r="C295" s="32" t="s">
        <v>12</v>
      </c>
      <c r="D295" s="32" t="s">
        <v>91</v>
      </c>
      <c r="E295" s="80" t="s">
        <v>57</v>
      </c>
      <c r="F295" s="97">
        <v>58.5</v>
      </c>
      <c r="G295" s="98">
        <v>76.78125</v>
      </c>
      <c r="H295" s="227"/>
      <c r="I295" s="35">
        <f t="shared" si="14"/>
        <v>0</v>
      </c>
      <c r="J295" s="36">
        <f t="shared" si="15"/>
        <v>0</v>
      </c>
      <c r="K295" s="7"/>
    </row>
    <row r="296" spans="1:11" ht="44.25" customHeight="1">
      <c r="A296" s="105" t="s">
        <v>372</v>
      </c>
      <c r="B296" s="58">
        <v>200</v>
      </c>
      <c r="C296" s="32" t="s">
        <v>12</v>
      </c>
      <c r="D296" s="32" t="s">
        <v>91</v>
      </c>
      <c r="E296" s="80" t="s">
        <v>57</v>
      </c>
      <c r="F296" s="97">
        <v>58.5</v>
      </c>
      <c r="G296" s="98">
        <v>76.78125</v>
      </c>
      <c r="H296" s="227"/>
      <c r="I296" s="35">
        <f t="shared" si="14"/>
        <v>0</v>
      </c>
      <c r="J296" s="36">
        <f t="shared" si="15"/>
        <v>0</v>
      </c>
      <c r="K296" s="7"/>
    </row>
    <row r="297" spans="1:11" ht="44.25" customHeight="1">
      <c r="A297" s="105" t="s">
        <v>373</v>
      </c>
      <c r="B297" s="58">
        <v>200</v>
      </c>
      <c r="C297" s="32" t="s">
        <v>12</v>
      </c>
      <c r="D297" s="32" t="s">
        <v>91</v>
      </c>
      <c r="E297" s="80" t="s">
        <v>57</v>
      </c>
      <c r="F297" s="97">
        <v>62.400000000000006</v>
      </c>
      <c r="G297" s="98">
        <v>81.9</v>
      </c>
      <c r="H297" s="227"/>
      <c r="I297" s="35">
        <f t="shared" si="14"/>
        <v>0</v>
      </c>
      <c r="J297" s="36">
        <f t="shared" si="15"/>
        <v>0</v>
      </c>
      <c r="K297" s="7"/>
    </row>
    <row r="298" spans="1:11" ht="44.25" customHeight="1">
      <c r="A298" s="105" t="s">
        <v>374</v>
      </c>
      <c r="B298" s="58">
        <v>200</v>
      </c>
      <c r="C298" s="32" t="s">
        <v>12</v>
      </c>
      <c r="D298" s="32" t="s">
        <v>91</v>
      </c>
      <c r="E298" s="80" t="s">
        <v>57</v>
      </c>
      <c r="F298" s="97">
        <v>62.400000000000006</v>
      </c>
      <c r="G298" s="98">
        <v>81.9</v>
      </c>
      <c r="H298" s="227"/>
      <c r="I298" s="35">
        <f t="shared" si="14"/>
        <v>0</v>
      </c>
      <c r="J298" s="36">
        <f t="shared" si="15"/>
        <v>0</v>
      </c>
      <c r="K298" s="7"/>
    </row>
    <row r="299" spans="1:11" ht="44.25" customHeight="1">
      <c r="A299" s="105" t="s">
        <v>375</v>
      </c>
      <c r="B299" s="99">
        <v>200</v>
      </c>
      <c r="C299" s="32" t="s">
        <v>12</v>
      </c>
      <c r="D299" s="32" t="s">
        <v>91</v>
      </c>
      <c r="E299" s="80" t="s">
        <v>57</v>
      </c>
      <c r="F299" s="97">
        <v>50.7</v>
      </c>
      <c r="G299" s="98">
        <v>66.54375</v>
      </c>
      <c r="H299" s="227"/>
      <c r="I299" s="35">
        <f t="shared" si="14"/>
        <v>0</v>
      </c>
      <c r="J299" s="36">
        <f t="shared" si="15"/>
        <v>0</v>
      </c>
      <c r="K299" s="7"/>
    </row>
    <row r="300" spans="1:11" ht="44.25" customHeight="1">
      <c r="A300" s="105" t="s">
        <v>376</v>
      </c>
      <c r="B300" s="99">
        <v>200</v>
      </c>
      <c r="C300" s="32" t="s">
        <v>12</v>
      </c>
      <c r="D300" s="32" t="s">
        <v>91</v>
      </c>
      <c r="E300" s="80" t="s">
        <v>57</v>
      </c>
      <c r="F300" s="97">
        <v>67.60000000000001</v>
      </c>
      <c r="G300" s="98">
        <v>88.725</v>
      </c>
      <c r="H300" s="227"/>
      <c r="I300" s="35">
        <f t="shared" si="14"/>
        <v>0</v>
      </c>
      <c r="J300" s="36">
        <f t="shared" si="15"/>
        <v>0</v>
      </c>
      <c r="K300" s="7"/>
    </row>
    <row r="301" spans="1:11" ht="66.75" customHeight="1">
      <c r="A301" s="106" t="s">
        <v>574</v>
      </c>
      <c r="B301" s="101"/>
      <c r="C301" s="102"/>
      <c r="D301" s="102"/>
      <c r="E301" s="55"/>
      <c r="F301" s="191"/>
      <c r="G301" s="103"/>
      <c r="H301" s="223" t="s">
        <v>59</v>
      </c>
      <c r="I301" s="44"/>
      <c r="J301" s="45"/>
      <c r="K301" s="7"/>
    </row>
    <row r="302" spans="1:11" ht="44.25" customHeight="1">
      <c r="A302" s="107" t="s">
        <v>575</v>
      </c>
      <c r="B302" s="108">
        <v>66</v>
      </c>
      <c r="C302" s="68" t="s">
        <v>576</v>
      </c>
      <c r="D302" s="109" t="s">
        <v>577</v>
      </c>
      <c r="E302" s="110" t="s">
        <v>57</v>
      </c>
      <c r="F302" s="97">
        <v>46.2</v>
      </c>
      <c r="G302" s="98">
        <v>67.2</v>
      </c>
      <c r="H302" s="227"/>
      <c r="I302" s="35">
        <f t="shared" si="14"/>
        <v>0</v>
      </c>
      <c r="J302" s="36">
        <f t="shared" si="15"/>
        <v>0</v>
      </c>
      <c r="K302" s="7"/>
    </row>
    <row r="303" spans="1:11" ht="44.25" customHeight="1">
      <c r="A303" s="107" t="s">
        <v>578</v>
      </c>
      <c r="B303" s="108">
        <v>28</v>
      </c>
      <c r="C303" s="68" t="s">
        <v>576</v>
      </c>
      <c r="D303" s="109" t="s">
        <v>577</v>
      </c>
      <c r="E303" s="110" t="s">
        <v>57</v>
      </c>
      <c r="F303" s="97">
        <v>314.15999999999997</v>
      </c>
      <c r="G303" s="98">
        <v>456.96</v>
      </c>
      <c r="H303" s="227"/>
      <c r="I303" s="35">
        <f t="shared" si="14"/>
        <v>0</v>
      </c>
      <c r="J303" s="36">
        <f t="shared" si="15"/>
        <v>0</v>
      </c>
      <c r="K303" s="7"/>
    </row>
    <row r="304" spans="1:11" ht="44.25" customHeight="1">
      <c r="A304" s="107" t="s">
        <v>579</v>
      </c>
      <c r="B304" s="108">
        <v>28</v>
      </c>
      <c r="C304" s="68" t="s">
        <v>576</v>
      </c>
      <c r="D304" s="109" t="s">
        <v>577</v>
      </c>
      <c r="E304" s="110" t="s">
        <v>57</v>
      </c>
      <c r="F304" s="97">
        <v>314.15999999999997</v>
      </c>
      <c r="G304" s="98">
        <v>456.96</v>
      </c>
      <c r="H304" s="227"/>
      <c r="I304" s="35">
        <f t="shared" si="14"/>
        <v>0</v>
      </c>
      <c r="J304" s="36">
        <f t="shared" si="15"/>
        <v>0</v>
      </c>
      <c r="K304" s="7"/>
    </row>
    <row r="305" spans="1:11" ht="44.25" customHeight="1">
      <c r="A305" s="107" t="s">
        <v>580</v>
      </c>
      <c r="B305" s="108">
        <v>28</v>
      </c>
      <c r="C305" s="68" t="s">
        <v>576</v>
      </c>
      <c r="D305" s="109" t="s">
        <v>577</v>
      </c>
      <c r="E305" s="110" t="s">
        <v>57</v>
      </c>
      <c r="F305" s="97">
        <v>314.15999999999997</v>
      </c>
      <c r="G305" s="98">
        <v>456.96</v>
      </c>
      <c r="H305" s="227"/>
      <c r="I305" s="35">
        <f t="shared" si="14"/>
        <v>0</v>
      </c>
      <c r="J305" s="36">
        <f t="shared" si="15"/>
        <v>0</v>
      </c>
      <c r="K305" s="7"/>
    </row>
    <row r="306" spans="1:11" ht="44.25" customHeight="1">
      <c r="A306" s="107" t="s">
        <v>581</v>
      </c>
      <c r="B306" s="108">
        <v>28</v>
      </c>
      <c r="C306" s="68" t="s">
        <v>576</v>
      </c>
      <c r="D306" s="109" t="s">
        <v>577</v>
      </c>
      <c r="E306" s="110" t="s">
        <v>57</v>
      </c>
      <c r="F306" s="97">
        <v>314.15999999999997</v>
      </c>
      <c r="G306" s="98">
        <v>456.96</v>
      </c>
      <c r="H306" s="227"/>
      <c r="I306" s="35">
        <f t="shared" si="14"/>
        <v>0</v>
      </c>
      <c r="J306" s="36">
        <f t="shared" si="15"/>
        <v>0</v>
      </c>
      <c r="K306" s="7"/>
    </row>
    <row r="307" spans="1:11" ht="77.25" customHeight="1">
      <c r="A307" s="107" t="s">
        <v>582</v>
      </c>
      <c r="B307" s="108">
        <v>28</v>
      </c>
      <c r="C307" s="68" t="s">
        <v>576</v>
      </c>
      <c r="D307" s="109" t="s">
        <v>577</v>
      </c>
      <c r="E307" s="110" t="s">
        <v>57</v>
      </c>
      <c r="F307" s="97">
        <v>314.15999999999997</v>
      </c>
      <c r="G307" s="98">
        <v>456.96</v>
      </c>
      <c r="H307" s="227"/>
      <c r="I307" s="35">
        <f t="shared" si="14"/>
        <v>0</v>
      </c>
      <c r="J307" s="36">
        <f t="shared" si="15"/>
        <v>0</v>
      </c>
      <c r="K307" s="7"/>
    </row>
    <row r="308" spans="1:11" ht="44.25" customHeight="1">
      <c r="A308" s="107" t="s">
        <v>583</v>
      </c>
      <c r="B308" s="108">
        <v>28</v>
      </c>
      <c r="C308" s="68" t="s">
        <v>576</v>
      </c>
      <c r="D308" s="109" t="s">
        <v>577</v>
      </c>
      <c r="E308" s="110" t="s">
        <v>57</v>
      </c>
      <c r="F308" s="97">
        <v>314.15999999999997</v>
      </c>
      <c r="G308" s="98">
        <v>456.96</v>
      </c>
      <c r="H308" s="227"/>
      <c r="I308" s="35">
        <f t="shared" si="14"/>
        <v>0</v>
      </c>
      <c r="J308" s="36">
        <f t="shared" si="15"/>
        <v>0</v>
      </c>
      <c r="K308" s="7"/>
    </row>
    <row r="309" spans="1:11" ht="44.25" customHeight="1">
      <c r="A309" s="107" t="s">
        <v>584</v>
      </c>
      <c r="B309" s="108">
        <v>230</v>
      </c>
      <c r="C309" s="68" t="s">
        <v>576</v>
      </c>
      <c r="D309" s="109" t="s">
        <v>87</v>
      </c>
      <c r="E309" s="110" t="s">
        <v>57</v>
      </c>
      <c r="F309" s="97">
        <v>60.72</v>
      </c>
      <c r="G309" s="98">
        <v>88.32</v>
      </c>
      <c r="H309" s="227"/>
      <c r="I309" s="35">
        <f t="shared" si="14"/>
        <v>0</v>
      </c>
      <c r="J309" s="36">
        <f t="shared" si="15"/>
        <v>0</v>
      </c>
      <c r="K309" s="7"/>
    </row>
    <row r="310" spans="1:11" ht="44.25" customHeight="1">
      <c r="A310" s="107" t="s">
        <v>585</v>
      </c>
      <c r="B310" s="108">
        <v>230</v>
      </c>
      <c r="C310" s="68" t="s">
        <v>576</v>
      </c>
      <c r="D310" s="109" t="s">
        <v>87</v>
      </c>
      <c r="E310" s="110" t="s">
        <v>57</v>
      </c>
      <c r="F310" s="97">
        <v>60.72</v>
      </c>
      <c r="G310" s="98">
        <v>88.32</v>
      </c>
      <c r="H310" s="227"/>
      <c r="I310" s="35">
        <f t="shared" si="14"/>
        <v>0</v>
      </c>
      <c r="J310" s="36">
        <f t="shared" si="15"/>
        <v>0</v>
      </c>
      <c r="K310" s="7"/>
    </row>
    <row r="311" spans="1:11" ht="44.25" customHeight="1">
      <c r="A311" s="107" t="s">
        <v>586</v>
      </c>
      <c r="B311" s="108">
        <v>230</v>
      </c>
      <c r="C311" s="68" t="s">
        <v>576</v>
      </c>
      <c r="D311" s="109" t="s">
        <v>87</v>
      </c>
      <c r="E311" s="110" t="s">
        <v>57</v>
      </c>
      <c r="F311" s="97">
        <v>66</v>
      </c>
      <c r="G311" s="98">
        <v>96</v>
      </c>
      <c r="H311" s="227"/>
      <c r="I311" s="35">
        <f t="shared" si="14"/>
        <v>0</v>
      </c>
      <c r="J311" s="36">
        <f t="shared" si="15"/>
        <v>0</v>
      </c>
      <c r="K311" s="7"/>
    </row>
    <row r="312" spans="1:11" ht="44.25" customHeight="1">
      <c r="A312" s="107" t="s">
        <v>587</v>
      </c>
      <c r="B312" s="108">
        <v>230</v>
      </c>
      <c r="C312" s="68" t="s">
        <v>576</v>
      </c>
      <c r="D312" s="109" t="s">
        <v>87</v>
      </c>
      <c r="E312" s="110" t="s">
        <v>57</v>
      </c>
      <c r="F312" s="97">
        <v>66</v>
      </c>
      <c r="G312" s="98">
        <v>96</v>
      </c>
      <c r="H312" s="227"/>
      <c r="I312" s="35">
        <f t="shared" si="14"/>
        <v>0</v>
      </c>
      <c r="J312" s="36">
        <f t="shared" si="15"/>
        <v>0</v>
      </c>
      <c r="K312" s="7"/>
    </row>
    <row r="313" spans="1:11" ht="44.25" customHeight="1">
      <c r="A313" s="107" t="s">
        <v>588</v>
      </c>
      <c r="B313" s="108">
        <v>230</v>
      </c>
      <c r="C313" s="68" t="s">
        <v>576</v>
      </c>
      <c r="D313" s="109" t="s">
        <v>87</v>
      </c>
      <c r="E313" s="110" t="s">
        <v>57</v>
      </c>
      <c r="F313" s="97">
        <v>64.68</v>
      </c>
      <c r="G313" s="98">
        <v>94.08</v>
      </c>
      <c r="H313" s="227"/>
      <c r="I313" s="35">
        <f t="shared" si="14"/>
        <v>0</v>
      </c>
      <c r="J313" s="36">
        <f t="shared" si="15"/>
        <v>0</v>
      </c>
      <c r="K313" s="7"/>
    </row>
    <row r="314" spans="1:11" ht="44.25" customHeight="1">
      <c r="A314" s="107" t="s">
        <v>589</v>
      </c>
      <c r="B314" s="108">
        <v>230</v>
      </c>
      <c r="C314" s="68" t="s">
        <v>576</v>
      </c>
      <c r="D314" s="109" t="s">
        <v>87</v>
      </c>
      <c r="E314" s="110" t="s">
        <v>57</v>
      </c>
      <c r="F314" s="97">
        <v>64.68</v>
      </c>
      <c r="G314" s="98">
        <v>94.08</v>
      </c>
      <c r="H314" s="227"/>
      <c r="I314" s="35">
        <f t="shared" si="14"/>
        <v>0</v>
      </c>
      <c r="J314" s="36">
        <f t="shared" si="15"/>
        <v>0</v>
      </c>
      <c r="K314" s="7"/>
    </row>
    <row r="315" spans="1:11" ht="44.25" customHeight="1">
      <c r="A315" s="107" t="s">
        <v>590</v>
      </c>
      <c r="B315" s="108">
        <v>230</v>
      </c>
      <c r="C315" s="68" t="s">
        <v>576</v>
      </c>
      <c r="D315" s="109" t="s">
        <v>87</v>
      </c>
      <c r="E315" s="110" t="s">
        <v>57</v>
      </c>
      <c r="F315" s="97">
        <v>69.96</v>
      </c>
      <c r="G315" s="98">
        <v>101.75999999999999</v>
      </c>
      <c r="H315" s="227"/>
      <c r="I315" s="35">
        <f t="shared" si="14"/>
        <v>0</v>
      </c>
      <c r="J315" s="36">
        <f t="shared" si="15"/>
        <v>0</v>
      </c>
      <c r="K315" s="7"/>
    </row>
    <row r="316" spans="1:11" ht="44.25" customHeight="1">
      <c r="A316" s="107" t="s">
        <v>591</v>
      </c>
      <c r="B316" s="108">
        <v>230</v>
      </c>
      <c r="C316" s="68" t="s">
        <v>576</v>
      </c>
      <c r="D316" s="109" t="s">
        <v>87</v>
      </c>
      <c r="E316" s="110" t="s">
        <v>57</v>
      </c>
      <c r="F316" s="97">
        <v>69.96</v>
      </c>
      <c r="G316" s="98">
        <v>101.76</v>
      </c>
      <c r="H316" s="227"/>
      <c r="I316" s="35">
        <f t="shared" si="14"/>
        <v>0</v>
      </c>
      <c r="J316" s="36">
        <f t="shared" si="15"/>
        <v>0</v>
      </c>
      <c r="K316" s="7"/>
    </row>
    <row r="317" spans="1:11" ht="64.5" customHeight="1">
      <c r="A317" s="106" t="s">
        <v>92</v>
      </c>
      <c r="B317" s="101"/>
      <c r="C317" s="102"/>
      <c r="D317" s="102"/>
      <c r="E317" s="55"/>
      <c r="F317" s="191"/>
      <c r="G317" s="103"/>
      <c r="H317" s="223" t="s">
        <v>59</v>
      </c>
      <c r="I317" s="44"/>
      <c r="J317" s="45"/>
      <c r="K317" s="7"/>
    </row>
    <row r="318" spans="1:11" ht="44.25" customHeight="1">
      <c r="A318" s="48" t="s">
        <v>93</v>
      </c>
      <c r="B318" s="111">
        <v>1000</v>
      </c>
      <c r="C318" s="32" t="s">
        <v>18</v>
      </c>
      <c r="D318" s="32" t="s">
        <v>94</v>
      </c>
      <c r="E318" s="80" t="s">
        <v>10</v>
      </c>
      <c r="F318" s="97">
        <v>87.10000000000001</v>
      </c>
      <c r="G318" s="98">
        <v>120.6</v>
      </c>
      <c r="H318" s="227"/>
      <c r="I318" s="35">
        <f aca="true" t="shared" si="16" ref="I318:I357">H318*F318</f>
        <v>0</v>
      </c>
      <c r="J318" s="36">
        <f aca="true" t="shared" si="17" ref="J318:J357">B318*H318</f>
        <v>0</v>
      </c>
      <c r="K318" s="7"/>
    </row>
    <row r="319" spans="1:11" ht="44.25" customHeight="1">
      <c r="A319" s="48" t="s">
        <v>95</v>
      </c>
      <c r="B319" s="111">
        <v>1000</v>
      </c>
      <c r="C319" s="32" t="s">
        <v>18</v>
      </c>
      <c r="D319" s="32" t="s">
        <v>94</v>
      </c>
      <c r="E319" s="80" t="s">
        <v>10</v>
      </c>
      <c r="F319" s="97">
        <v>88.4</v>
      </c>
      <c r="G319" s="98">
        <v>122.39999999999999</v>
      </c>
      <c r="H319" s="227"/>
      <c r="I319" s="35">
        <f t="shared" si="16"/>
        <v>0</v>
      </c>
      <c r="J319" s="36">
        <f t="shared" si="17"/>
        <v>0</v>
      </c>
      <c r="K319" s="7"/>
    </row>
    <row r="320" spans="1:11" ht="44.25" customHeight="1">
      <c r="A320" s="48" t="s">
        <v>96</v>
      </c>
      <c r="B320" s="111">
        <v>750</v>
      </c>
      <c r="C320" s="32" t="s">
        <v>18</v>
      </c>
      <c r="D320" s="32" t="s">
        <v>94</v>
      </c>
      <c r="E320" s="80" t="s">
        <v>10</v>
      </c>
      <c r="F320" s="97">
        <v>85.8</v>
      </c>
      <c r="G320" s="98">
        <v>118.80000000000001</v>
      </c>
      <c r="H320" s="227"/>
      <c r="I320" s="35">
        <f t="shared" si="16"/>
        <v>0</v>
      </c>
      <c r="J320" s="36">
        <f t="shared" si="17"/>
        <v>0</v>
      </c>
      <c r="K320" s="7"/>
    </row>
    <row r="321" spans="1:11" ht="44.25" customHeight="1">
      <c r="A321" s="48" t="s">
        <v>97</v>
      </c>
      <c r="B321" s="111">
        <v>500</v>
      </c>
      <c r="C321" s="32" t="s">
        <v>18</v>
      </c>
      <c r="D321" s="32" t="s">
        <v>94</v>
      </c>
      <c r="E321" s="80" t="s">
        <v>10</v>
      </c>
      <c r="F321" s="97">
        <v>158.6</v>
      </c>
      <c r="G321" s="98">
        <v>219.60000000000002</v>
      </c>
      <c r="H321" s="227"/>
      <c r="I321" s="35">
        <f t="shared" si="16"/>
        <v>0</v>
      </c>
      <c r="J321" s="36">
        <f t="shared" si="17"/>
        <v>0</v>
      </c>
      <c r="K321" s="7"/>
    </row>
    <row r="322" spans="1:11" ht="44.25" customHeight="1">
      <c r="A322" s="48" t="s">
        <v>98</v>
      </c>
      <c r="B322" s="111">
        <v>1000</v>
      </c>
      <c r="C322" s="32" t="s">
        <v>18</v>
      </c>
      <c r="D322" s="32" t="s">
        <v>99</v>
      </c>
      <c r="E322" s="80" t="s">
        <v>10</v>
      </c>
      <c r="F322" s="97">
        <v>117</v>
      </c>
      <c r="G322" s="98">
        <v>162</v>
      </c>
      <c r="H322" s="227"/>
      <c r="I322" s="35">
        <f t="shared" si="16"/>
        <v>0</v>
      </c>
      <c r="J322" s="36">
        <f t="shared" si="17"/>
        <v>0</v>
      </c>
      <c r="K322" s="7"/>
    </row>
    <row r="323" spans="1:11" ht="44.25" customHeight="1">
      <c r="A323" s="48" t="s">
        <v>100</v>
      </c>
      <c r="B323" s="111">
        <v>500</v>
      </c>
      <c r="C323" s="32" t="s">
        <v>18</v>
      </c>
      <c r="D323" s="32" t="s">
        <v>99</v>
      </c>
      <c r="E323" s="80" t="s">
        <v>10</v>
      </c>
      <c r="F323" s="97">
        <v>100.10000000000001</v>
      </c>
      <c r="G323" s="98">
        <v>138.6</v>
      </c>
      <c r="H323" s="227"/>
      <c r="I323" s="35">
        <f t="shared" si="16"/>
        <v>0</v>
      </c>
      <c r="J323" s="36">
        <f t="shared" si="17"/>
        <v>0</v>
      </c>
      <c r="K323" s="7"/>
    </row>
    <row r="324" spans="1:11" ht="44.25" customHeight="1">
      <c r="A324" s="48" t="s">
        <v>101</v>
      </c>
      <c r="B324" s="111">
        <v>1000</v>
      </c>
      <c r="C324" s="32" t="s">
        <v>18</v>
      </c>
      <c r="D324" s="32" t="s">
        <v>99</v>
      </c>
      <c r="E324" s="80" t="s">
        <v>10</v>
      </c>
      <c r="F324" s="97">
        <v>120.9</v>
      </c>
      <c r="G324" s="98">
        <v>167.39999999999998</v>
      </c>
      <c r="H324" s="227"/>
      <c r="I324" s="35">
        <f t="shared" si="16"/>
        <v>0</v>
      </c>
      <c r="J324" s="36">
        <f t="shared" si="17"/>
        <v>0</v>
      </c>
      <c r="K324" s="7"/>
    </row>
    <row r="325" spans="1:11" ht="44.25" customHeight="1">
      <c r="A325" s="48" t="s">
        <v>102</v>
      </c>
      <c r="B325" s="111">
        <v>500</v>
      </c>
      <c r="C325" s="32" t="s">
        <v>18</v>
      </c>
      <c r="D325" s="32" t="s">
        <v>99</v>
      </c>
      <c r="E325" s="80" t="s">
        <v>10</v>
      </c>
      <c r="F325" s="97">
        <v>167.70000000000002</v>
      </c>
      <c r="G325" s="98">
        <v>232.2</v>
      </c>
      <c r="H325" s="227"/>
      <c r="I325" s="35">
        <f t="shared" si="16"/>
        <v>0</v>
      </c>
      <c r="J325" s="36">
        <f t="shared" si="17"/>
        <v>0</v>
      </c>
      <c r="K325" s="7"/>
    </row>
    <row r="326" spans="1:11" ht="44.25" customHeight="1">
      <c r="A326" s="48" t="s">
        <v>103</v>
      </c>
      <c r="B326" s="111">
        <v>500</v>
      </c>
      <c r="C326" s="32" t="s">
        <v>18</v>
      </c>
      <c r="D326" s="32" t="s">
        <v>99</v>
      </c>
      <c r="E326" s="80" t="s">
        <v>10</v>
      </c>
      <c r="F326" s="97">
        <v>98.8</v>
      </c>
      <c r="G326" s="98">
        <v>136.8</v>
      </c>
      <c r="H326" s="227"/>
      <c r="I326" s="35">
        <f t="shared" si="16"/>
        <v>0</v>
      </c>
      <c r="J326" s="36">
        <f t="shared" si="17"/>
        <v>0</v>
      </c>
      <c r="K326" s="7"/>
    </row>
    <row r="327" spans="1:11" ht="44.25" customHeight="1">
      <c r="A327" s="48" t="s">
        <v>377</v>
      </c>
      <c r="B327" s="85">
        <v>200</v>
      </c>
      <c r="C327" s="32" t="s">
        <v>12</v>
      </c>
      <c r="D327" s="32" t="s">
        <v>47</v>
      </c>
      <c r="E327" s="64" t="s">
        <v>104</v>
      </c>
      <c r="F327" s="97">
        <v>130</v>
      </c>
      <c r="G327" s="98">
        <v>180</v>
      </c>
      <c r="H327" s="227"/>
      <c r="I327" s="35">
        <f t="shared" si="16"/>
        <v>0</v>
      </c>
      <c r="J327" s="36">
        <f t="shared" si="17"/>
        <v>0</v>
      </c>
      <c r="K327" s="7"/>
    </row>
    <row r="328" spans="1:11" ht="44.25" customHeight="1">
      <c r="A328" s="48" t="s">
        <v>105</v>
      </c>
      <c r="B328" s="85">
        <v>200</v>
      </c>
      <c r="C328" s="32" t="s">
        <v>12</v>
      </c>
      <c r="D328" s="32" t="s">
        <v>47</v>
      </c>
      <c r="E328" s="64" t="s">
        <v>104</v>
      </c>
      <c r="F328" s="97">
        <v>130</v>
      </c>
      <c r="G328" s="98">
        <v>180</v>
      </c>
      <c r="H328" s="227"/>
      <c r="I328" s="35">
        <f t="shared" si="16"/>
        <v>0</v>
      </c>
      <c r="J328" s="36">
        <f t="shared" si="17"/>
        <v>0</v>
      </c>
      <c r="K328" s="7"/>
    </row>
    <row r="329" spans="1:11" ht="44.25" customHeight="1">
      <c r="A329" s="48" t="s">
        <v>106</v>
      </c>
      <c r="B329" s="85">
        <v>200</v>
      </c>
      <c r="C329" s="32" t="s">
        <v>12</v>
      </c>
      <c r="D329" s="32" t="s">
        <v>47</v>
      </c>
      <c r="E329" s="64" t="s">
        <v>104</v>
      </c>
      <c r="F329" s="97">
        <v>163.8</v>
      </c>
      <c r="G329" s="98">
        <v>226.79999999999998</v>
      </c>
      <c r="H329" s="227"/>
      <c r="I329" s="35">
        <f t="shared" si="16"/>
        <v>0</v>
      </c>
      <c r="J329" s="36">
        <f t="shared" si="17"/>
        <v>0</v>
      </c>
      <c r="K329" s="7"/>
    </row>
    <row r="330" spans="1:11" ht="44.25" customHeight="1">
      <c r="A330" s="48" t="s">
        <v>107</v>
      </c>
      <c r="B330" s="85">
        <v>200</v>
      </c>
      <c r="C330" s="32" t="s">
        <v>12</v>
      </c>
      <c r="D330" s="32" t="s">
        <v>47</v>
      </c>
      <c r="E330" s="64" t="s">
        <v>104</v>
      </c>
      <c r="F330" s="97">
        <v>123.5</v>
      </c>
      <c r="G330" s="98">
        <v>171</v>
      </c>
      <c r="H330" s="227"/>
      <c r="I330" s="35">
        <f t="shared" si="16"/>
        <v>0</v>
      </c>
      <c r="J330" s="36">
        <f t="shared" si="17"/>
        <v>0</v>
      </c>
      <c r="K330" s="7"/>
    </row>
    <row r="331" spans="1:11" ht="44.25" customHeight="1">
      <c r="A331" s="48" t="s">
        <v>378</v>
      </c>
      <c r="B331" s="85">
        <v>200</v>
      </c>
      <c r="C331" s="32" t="s">
        <v>12</v>
      </c>
      <c r="D331" s="32" t="s">
        <v>47</v>
      </c>
      <c r="E331" s="64" t="s">
        <v>104</v>
      </c>
      <c r="F331" s="97">
        <v>254.8</v>
      </c>
      <c r="G331" s="98">
        <v>352.79999999999995</v>
      </c>
      <c r="H331" s="227"/>
      <c r="I331" s="35">
        <f t="shared" si="16"/>
        <v>0</v>
      </c>
      <c r="J331" s="36">
        <f t="shared" si="17"/>
        <v>0</v>
      </c>
      <c r="K331" s="7"/>
    </row>
    <row r="332" spans="1:11" ht="44.25" customHeight="1">
      <c r="A332" s="48" t="s">
        <v>108</v>
      </c>
      <c r="B332" s="85">
        <v>200</v>
      </c>
      <c r="C332" s="32" t="s">
        <v>12</v>
      </c>
      <c r="D332" s="32" t="s">
        <v>47</v>
      </c>
      <c r="E332" s="64" t="s">
        <v>104</v>
      </c>
      <c r="F332" s="97">
        <v>117</v>
      </c>
      <c r="G332" s="98">
        <v>162</v>
      </c>
      <c r="H332" s="227"/>
      <c r="I332" s="35">
        <f t="shared" si="16"/>
        <v>0</v>
      </c>
      <c r="J332" s="36">
        <f t="shared" si="17"/>
        <v>0</v>
      </c>
      <c r="K332" s="7"/>
    </row>
    <row r="333" spans="1:11" ht="44.25" customHeight="1">
      <c r="A333" s="48" t="s">
        <v>109</v>
      </c>
      <c r="B333" s="85">
        <v>200</v>
      </c>
      <c r="C333" s="32" t="s">
        <v>12</v>
      </c>
      <c r="D333" s="32" t="s">
        <v>47</v>
      </c>
      <c r="E333" s="64" t="s">
        <v>104</v>
      </c>
      <c r="F333" s="97">
        <v>54.6</v>
      </c>
      <c r="G333" s="98">
        <v>75.6</v>
      </c>
      <c r="H333" s="227"/>
      <c r="I333" s="35">
        <f t="shared" si="16"/>
        <v>0</v>
      </c>
      <c r="J333" s="36">
        <f t="shared" si="17"/>
        <v>0</v>
      </c>
      <c r="K333" s="7"/>
    </row>
    <row r="334" spans="1:11" ht="44.25" customHeight="1">
      <c r="A334" s="48" t="s">
        <v>379</v>
      </c>
      <c r="B334" s="85">
        <v>200</v>
      </c>
      <c r="C334" s="32" t="s">
        <v>12</v>
      </c>
      <c r="D334" s="32" t="s">
        <v>47</v>
      </c>
      <c r="E334" s="64" t="s">
        <v>104</v>
      </c>
      <c r="F334" s="97">
        <v>232.70000000000002</v>
      </c>
      <c r="G334" s="98">
        <v>322.2</v>
      </c>
      <c r="H334" s="227"/>
      <c r="I334" s="35">
        <f t="shared" si="16"/>
        <v>0</v>
      </c>
      <c r="J334" s="36">
        <f t="shared" si="17"/>
        <v>0</v>
      </c>
      <c r="K334" s="7"/>
    </row>
    <row r="335" spans="1:11" ht="44.25" customHeight="1">
      <c r="A335" s="48" t="s">
        <v>110</v>
      </c>
      <c r="B335" s="85">
        <v>400</v>
      </c>
      <c r="C335" s="32" t="s">
        <v>18</v>
      </c>
      <c r="D335" s="32" t="s">
        <v>47</v>
      </c>
      <c r="E335" s="80" t="s">
        <v>592</v>
      </c>
      <c r="F335" s="97">
        <v>70.2</v>
      </c>
      <c r="G335" s="98">
        <v>97.19999999999999</v>
      </c>
      <c r="H335" s="227"/>
      <c r="I335" s="35">
        <f t="shared" si="16"/>
        <v>0</v>
      </c>
      <c r="J335" s="36">
        <f t="shared" si="17"/>
        <v>0</v>
      </c>
      <c r="K335" s="7"/>
    </row>
    <row r="336" spans="1:11" ht="44.25" customHeight="1">
      <c r="A336" s="48" t="s">
        <v>111</v>
      </c>
      <c r="B336" s="85">
        <v>400</v>
      </c>
      <c r="C336" s="32" t="s">
        <v>18</v>
      </c>
      <c r="D336" s="32" t="s">
        <v>47</v>
      </c>
      <c r="E336" s="80" t="s">
        <v>592</v>
      </c>
      <c r="F336" s="97">
        <v>98.8</v>
      </c>
      <c r="G336" s="98">
        <v>136.8</v>
      </c>
      <c r="H336" s="227"/>
      <c r="I336" s="35">
        <f t="shared" si="16"/>
        <v>0</v>
      </c>
      <c r="J336" s="36">
        <f t="shared" si="17"/>
        <v>0</v>
      </c>
      <c r="K336" s="7"/>
    </row>
    <row r="337" spans="1:11" ht="44.25" customHeight="1">
      <c r="A337" s="48" t="s">
        <v>112</v>
      </c>
      <c r="B337" s="85">
        <v>500</v>
      </c>
      <c r="C337" s="32" t="s">
        <v>18</v>
      </c>
      <c r="D337" s="32" t="s">
        <v>47</v>
      </c>
      <c r="E337" s="80" t="s">
        <v>10</v>
      </c>
      <c r="F337" s="97">
        <v>87.10000000000001</v>
      </c>
      <c r="G337" s="98">
        <v>120.6</v>
      </c>
      <c r="H337" s="227"/>
      <c r="I337" s="35">
        <f t="shared" si="16"/>
        <v>0</v>
      </c>
      <c r="J337" s="36">
        <f t="shared" si="17"/>
        <v>0</v>
      </c>
      <c r="K337" s="7"/>
    </row>
    <row r="338" spans="1:11" ht="44.25" customHeight="1">
      <c r="A338" s="48" t="s">
        <v>113</v>
      </c>
      <c r="B338" s="85">
        <v>500</v>
      </c>
      <c r="C338" s="32" t="s">
        <v>18</v>
      </c>
      <c r="D338" s="32" t="s">
        <v>47</v>
      </c>
      <c r="E338" s="80" t="s">
        <v>10</v>
      </c>
      <c r="F338" s="97">
        <v>92.3</v>
      </c>
      <c r="G338" s="98">
        <v>127.80000000000001</v>
      </c>
      <c r="H338" s="227"/>
      <c r="I338" s="35">
        <f t="shared" si="16"/>
        <v>0</v>
      </c>
      <c r="J338" s="36">
        <f t="shared" si="17"/>
        <v>0</v>
      </c>
      <c r="K338" s="7"/>
    </row>
    <row r="339" spans="1:11" ht="44.25" customHeight="1">
      <c r="A339" s="48" t="s">
        <v>114</v>
      </c>
      <c r="B339" s="85">
        <v>500</v>
      </c>
      <c r="C339" s="32" t="s">
        <v>18</v>
      </c>
      <c r="D339" s="32" t="s">
        <v>593</v>
      </c>
      <c r="E339" s="80" t="s">
        <v>10</v>
      </c>
      <c r="F339" s="97">
        <v>84.5</v>
      </c>
      <c r="G339" s="98">
        <v>117</v>
      </c>
      <c r="H339" s="227"/>
      <c r="I339" s="35">
        <f t="shared" si="16"/>
        <v>0</v>
      </c>
      <c r="J339" s="36">
        <f t="shared" si="17"/>
        <v>0</v>
      </c>
      <c r="K339" s="7"/>
    </row>
    <row r="340" spans="1:11" ht="44.25" customHeight="1">
      <c r="A340" s="48" t="s">
        <v>115</v>
      </c>
      <c r="B340" s="85">
        <v>500</v>
      </c>
      <c r="C340" s="32" t="s">
        <v>18</v>
      </c>
      <c r="D340" s="32" t="s">
        <v>47</v>
      </c>
      <c r="E340" s="80" t="s">
        <v>10</v>
      </c>
      <c r="F340" s="97">
        <v>91</v>
      </c>
      <c r="G340" s="98">
        <v>126</v>
      </c>
      <c r="H340" s="227"/>
      <c r="I340" s="35">
        <f t="shared" si="16"/>
        <v>0</v>
      </c>
      <c r="J340" s="36">
        <f t="shared" si="17"/>
        <v>0</v>
      </c>
      <c r="K340" s="7"/>
    </row>
    <row r="341" spans="1:11" ht="44.25" customHeight="1">
      <c r="A341" s="48" t="s">
        <v>116</v>
      </c>
      <c r="B341" s="85">
        <v>500</v>
      </c>
      <c r="C341" s="32" t="s">
        <v>18</v>
      </c>
      <c r="D341" s="32" t="s">
        <v>47</v>
      </c>
      <c r="E341" s="80" t="s">
        <v>10</v>
      </c>
      <c r="F341" s="97">
        <v>58.5</v>
      </c>
      <c r="G341" s="98">
        <v>81</v>
      </c>
      <c r="H341" s="227"/>
      <c r="I341" s="35">
        <f t="shared" si="16"/>
        <v>0</v>
      </c>
      <c r="J341" s="36">
        <f t="shared" si="17"/>
        <v>0</v>
      </c>
      <c r="K341" s="7"/>
    </row>
    <row r="342" spans="1:11" ht="44.25" customHeight="1">
      <c r="A342" s="48" t="s">
        <v>117</v>
      </c>
      <c r="B342" s="85">
        <v>1000</v>
      </c>
      <c r="C342" s="32" t="s">
        <v>18</v>
      </c>
      <c r="D342" s="32" t="s">
        <v>47</v>
      </c>
      <c r="E342" s="80" t="s">
        <v>10</v>
      </c>
      <c r="F342" s="97">
        <v>76.7</v>
      </c>
      <c r="G342" s="98">
        <v>106.19999999999999</v>
      </c>
      <c r="H342" s="227"/>
      <c r="I342" s="35">
        <f t="shared" si="16"/>
        <v>0</v>
      </c>
      <c r="J342" s="36">
        <f t="shared" si="17"/>
        <v>0</v>
      </c>
      <c r="K342" s="7"/>
    </row>
    <row r="343" spans="1:11" ht="44.25" customHeight="1">
      <c r="A343" s="48" t="s">
        <v>117</v>
      </c>
      <c r="B343" s="85">
        <v>3000</v>
      </c>
      <c r="C343" s="32" t="s">
        <v>18</v>
      </c>
      <c r="D343" s="32" t="s">
        <v>47</v>
      </c>
      <c r="E343" s="80" t="s">
        <v>10</v>
      </c>
      <c r="F343" s="97">
        <v>222.3</v>
      </c>
      <c r="G343" s="98">
        <v>307.79999999999995</v>
      </c>
      <c r="H343" s="227"/>
      <c r="I343" s="35">
        <f t="shared" si="16"/>
        <v>0</v>
      </c>
      <c r="J343" s="36">
        <f t="shared" si="17"/>
        <v>0</v>
      </c>
      <c r="K343" s="7"/>
    </row>
    <row r="344" spans="1:11" ht="44.25" customHeight="1">
      <c r="A344" s="48" t="s">
        <v>118</v>
      </c>
      <c r="B344" s="85">
        <v>900</v>
      </c>
      <c r="C344" s="32" t="s">
        <v>18</v>
      </c>
      <c r="D344" s="32" t="s">
        <v>47</v>
      </c>
      <c r="E344" s="80" t="s">
        <v>10</v>
      </c>
      <c r="F344" s="97">
        <v>71.5</v>
      </c>
      <c r="G344" s="98">
        <v>99</v>
      </c>
      <c r="H344" s="227"/>
      <c r="I344" s="35">
        <f t="shared" si="16"/>
        <v>0</v>
      </c>
      <c r="J344" s="36">
        <f t="shared" si="17"/>
        <v>0</v>
      </c>
      <c r="K344" s="7"/>
    </row>
    <row r="345" spans="1:11" ht="44.25" customHeight="1">
      <c r="A345" s="48" t="s">
        <v>118</v>
      </c>
      <c r="B345" s="85">
        <v>2000</v>
      </c>
      <c r="C345" s="32" t="s">
        <v>18</v>
      </c>
      <c r="D345" s="32" t="s">
        <v>47</v>
      </c>
      <c r="E345" s="80" t="s">
        <v>10</v>
      </c>
      <c r="F345" s="97">
        <v>149.5</v>
      </c>
      <c r="G345" s="98">
        <v>207</v>
      </c>
      <c r="H345" s="227"/>
      <c r="I345" s="35">
        <f t="shared" si="16"/>
        <v>0</v>
      </c>
      <c r="J345" s="36">
        <f t="shared" si="17"/>
        <v>0</v>
      </c>
      <c r="K345" s="7"/>
    </row>
    <row r="346" spans="1:11" ht="75.75" customHeight="1">
      <c r="A346" s="48" t="s">
        <v>119</v>
      </c>
      <c r="B346" s="85">
        <v>500</v>
      </c>
      <c r="C346" s="32" t="s">
        <v>18</v>
      </c>
      <c r="D346" s="32" t="s">
        <v>594</v>
      </c>
      <c r="E346" s="80" t="s">
        <v>10</v>
      </c>
      <c r="F346" s="97">
        <v>96.2</v>
      </c>
      <c r="G346" s="98">
        <v>133.2</v>
      </c>
      <c r="H346" s="227"/>
      <c r="I346" s="35">
        <f t="shared" si="16"/>
        <v>0</v>
      </c>
      <c r="J346" s="36">
        <f t="shared" si="17"/>
        <v>0</v>
      </c>
      <c r="K346" s="7"/>
    </row>
    <row r="347" spans="1:11" ht="43.5" customHeight="1">
      <c r="A347" s="48" t="s">
        <v>120</v>
      </c>
      <c r="B347" s="85">
        <v>500</v>
      </c>
      <c r="C347" s="32" t="s">
        <v>18</v>
      </c>
      <c r="D347" s="32" t="s">
        <v>594</v>
      </c>
      <c r="E347" s="80" t="s">
        <v>10</v>
      </c>
      <c r="F347" s="97">
        <v>75.4</v>
      </c>
      <c r="G347" s="98">
        <v>104.39999999999999</v>
      </c>
      <c r="H347" s="227"/>
      <c r="I347" s="35">
        <f t="shared" si="16"/>
        <v>0</v>
      </c>
      <c r="J347" s="36">
        <f t="shared" si="17"/>
        <v>0</v>
      </c>
      <c r="K347" s="7"/>
    </row>
    <row r="348" spans="1:11" ht="43.5" customHeight="1">
      <c r="A348" s="48" t="s">
        <v>121</v>
      </c>
      <c r="B348" s="85">
        <v>800</v>
      </c>
      <c r="C348" s="32" t="s">
        <v>18</v>
      </c>
      <c r="D348" s="32" t="s">
        <v>594</v>
      </c>
      <c r="E348" s="80" t="s">
        <v>10</v>
      </c>
      <c r="F348" s="97">
        <v>68.9</v>
      </c>
      <c r="G348" s="98">
        <v>95.39999999999999</v>
      </c>
      <c r="H348" s="227"/>
      <c r="I348" s="35">
        <f t="shared" si="16"/>
        <v>0</v>
      </c>
      <c r="J348" s="36">
        <f t="shared" si="17"/>
        <v>0</v>
      </c>
      <c r="K348" s="7"/>
    </row>
    <row r="349" spans="1:11" ht="43.5" customHeight="1">
      <c r="A349" s="48" t="s">
        <v>122</v>
      </c>
      <c r="B349" s="85">
        <v>500</v>
      </c>
      <c r="C349" s="32" t="s">
        <v>18</v>
      </c>
      <c r="D349" s="32" t="s">
        <v>47</v>
      </c>
      <c r="E349" s="80" t="s">
        <v>10</v>
      </c>
      <c r="F349" s="97">
        <v>131.3</v>
      </c>
      <c r="G349" s="98">
        <v>181.79999999999998</v>
      </c>
      <c r="H349" s="227"/>
      <c r="I349" s="35">
        <f t="shared" si="16"/>
        <v>0</v>
      </c>
      <c r="J349" s="36">
        <f t="shared" si="17"/>
        <v>0</v>
      </c>
      <c r="K349" s="7"/>
    </row>
    <row r="350" spans="1:11" ht="43.5" customHeight="1">
      <c r="A350" s="48" t="s">
        <v>123</v>
      </c>
      <c r="B350" s="85">
        <v>500</v>
      </c>
      <c r="C350" s="32" t="s">
        <v>18</v>
      </c>
      <c r="D350" s="32" t="s">
        <v>47</v>
      </c>
      <c r="E350" s="80" t="s">
        <v>10</v>
      </c>
      <c r="F350" s="97">
        <v>81.9</v>
      </c>
      <c r="G350" s="98">
        <v>113.39999999999999</v>
      </c>
      <c r="H350" s="227"/>
      <c r="I350" s="35">
        <f t="shared" si="16"/>
        <v>0</v>
      </c>
      <c r="J350" s="36">
        <f t="shared" si="17"/>
        <v>0</v>
      </c>
      <c r="K350" s="7"/>
    </row>
    <row r="351" spans="1:11" ht="43.5" customHeight="1">
      <c r="A351" s="48" t="s">
        <v>124</v>
      </c>
      <c r="B351" s="85">
        <v>500</v>
      </c>
      <c r="C351" s="32" t="s">
        <v>18</v>
      </c>
      <c r="D351" s="32" t="s">
        <v>47</v>
      </c>
      <c r="E351" s="80" t="s">
        <v>10</v>
      </c>
      <c r="F351" s="97">
        <v>81.9</v>
      </c>
      <c r="G351" s="98">
        <v>113.39999999999999</v>
      </c>
      <c r="H351" s="227"/>
      <c r="I351" s="35">
        <f t="shared" si="16"/>
        <v>0</v>
      </c>
      <c r="J351" s="36">
        <f t="shared" si="17"/>
        <v>0</v>
      </c>
      <c r="K351" s="7"/>
    </row>
    <row r="352" spans="1:11" ht="86.25" customHeight="1">
      <c r="A352" s="48" t="s">
        <v>125</v>
      </c>
      <c r="B352" s="85">
        <v>500</v>
      </c>
      <c r="C352" s="32" t="s">
        <v>18</v>
      </c>
      <c r="D352" s="32" t="s">
        <v>47</v>
      </c>
      <c r="E352" s="80" t="s">
        <v>595</v>
      </c>
      <c r="F352" s="97">
        <v>59.800000000000004</v>
      </c>
      <c r="G352" s="98">
        <v>82.8</v>
      </c>
      <c r="H352" s="227"/>
      <c r="I352" s="35">
        <f t="shared" si="16"/>
        <v>0</v>
      </c>
      <c r="J352" s="36">
        <f t="shared" si="17"/>
        <v>0</v>
      </c>
      <c r="K352" s="7"/>
    </row>
    <row r="353" spans="1:11" ht="44.25" customHeight="1">
      <c r="A353" s="48" t="s">
        <v>126</v>
      </c>
      <c r="B353" s="85">
        <v>500</v>
      </c>
      <c r="C353" s="32" t="s">
        <v>18</v>
      </c>
      <c r="D353" s="32" t="s">
        <v>47</v>
      </c>
      <c r="E353" s="80" t="s">
        <v>595</v>
      </c>
      <c r="F353" s="97">
        <v>59.800000000000004</v>
      </c>
      <c r="G353" s="98">
        <v>82.8</v>
      </c>
      <c r="H353" s="227"/>
      <c r="I353" s="35">
        <f t="shared" si="16"/>
        <v>0</v>
      </c>
      <c r="J353" s="36">
        <f t="shared" si="17"/>
        <v>0</v>
      </c>
      <c r="K353" s="7"/>
    </row>
    <row r="354" spans="1:11" ht="44.25" customHeight="1">
      <c r="A354" s="48" t="s">
        <v>127</v>
      </c>
      <c r="B354" s="85">
        <v>500</v>
      </c>
      <c r="C354" s="32" t="s">
        <v>18</v>
      </c>
      <c r="D354" s="32" t="s">
        <v>47</v>
      </c>
      <c r="E354" s="80" t="s">
        <v>595</v>
      </c>
      <c r="F354" s="97">
        <v>92.3</v>
      </c>
      <c r="G354" s="98">
        <v>127.80000000000001</v>
      </c>
      <c r="H354" s="227"/>
      <c r="I354" s="35">
        <f t="shared" si="16"/>
        <v>0</v>
      </c>
      <c r="J354" s="36">
        <f t="shared" si="17"/>
        <v>0</v>
      </c>
      <c r="K354" s="7"/>
    </row>
    <row r="355" spans="1:11" ht="44.25" customHeight="1">
      <c r="A355" s="48" t="s">
        <v>128</v>
      </c>
      <c r="B355" s="85">
        <v>500</v>
      </c>
      <c r="C355" s="32" t="s">
        <v>18</v>
      </c>
      <c r="D355" s="32" t="s">
        <v>47</v>
      </c>
      <c r="E355" s="80" t="s">
        <v>595</v>
      </c>
      <c r="F355" s="97">
        <v>92.3</v>
      </c>
      <c r="G355" s="98">
        <v>127.80000000000001</v>
      </c>
      <c r="H355" s="227"/>
      <c r="I355" s="35">
        <f t="shared" si="16"/>
        <v>0</v>
      </c>
      <c r="J355" s="36">
        <f t="shared" si="17"/>
        <v>0</v>
      </c>
      <c r="K355" s="7"/>
    </row>
    <row r="356" spans="1:11" ht="44.25" customHeight="1">
      <c r="A356" s="48" t="s">
        <v>129</v>
      </c>
      <c r="B356" s="85">
        <v>500</v>
      </c>
      <c r="C356" s="32" t="s">
        <v>18</v>
      </c>
      <c r="D356" s="32" t="s">
        <v>47</v>
      </c>
      <c r="E356" s="80" t="s">
        <v>595</v>
      </c>
      <c r="F356" s="97">
        <v>119.60000000000001</v>
      </c>
      <c r="G356" s="98">
        <v>165.6</v>
      </c>
      <c r="H356" s="227"/>
      <c r="I356" s="35">
        <f t="shared" si="16"/>
        <v>0</v>
      </c>
      <c r="J356" s="36">
        <f t="shared" si="17"/>
        <v>0</v>
      </c>
      <c r="K356" s="7"/>
    </row>
    <row r="357" spans="1:11" ht="44.25" customHeight="1">
      <c r="A357" s="48" t="s">
        <v>130</v>
      </c>
      <c r="B357" s="85">
        <v>500</v>
      </c>
      <c r="C357" s="32" t="s">
        <v>18</v>
      </c>
      <c r="D357" s="32" t="s">
        <v>47</v>
      </c>
      <c r="E357" s="80" t="s">
        <v>595</v>
      </c>
      <c r="F357" s="97">
        <v>94.9</v>
      </c>
      <c r="G357" s="98">
        <v>131.39999999999998</v>
      </c>
      <c r="H357" s="227"/>
      <c r="I357" s="35">
        <f t="shared" si="16"/>
        <v>0</v>
      </c>
      <c r="J357" s="36">
        <f t="shared" si="17"/>
        <v>0</v>
      </c>
      <c r="K357" s="7"/>
    </row>
    <row r="358" spans="1:11" ht="65.25" customHeight="1">
      <c r="A358" s="112" t="s">
        <v>131</v>
      </c>
      <c r="B358" s="113"/>
      <c r="C358" s="114"/>
      <c r="D358" s="114"/>
      <c r="E358" s="115"/>
      <c r="F358" s="191"/>
      <c r="G358" s="116"/>
      <c r="H358" s="223" t="s">
        <v>59</v>
      </c>
      <c r="I358" s="117"/>
      <c r="J358" s="118"/>
      <c r="K358" s="7"/>
    </row>
    <row r="359" spans="1:11" ht="44.25" customHeight="1">
      <c r="A359" s="48" t="s">
        <v>132</v>
      </c>
      <c r="B359" s="85">
        <v>500</v>
      </c>
      <c r="C359" s="32" t="s">
        <v>18</v>
      </c>
      <c r="D359" s="32" t="s">
        <v>47</v>
      </c>
      <c r="E359" s="80" t="s">
        <v>595</v>
      </c>
      <c r="F359" s="97">
        <v>116.25</v>
      </c>
      <c r="G359" s="98">
        <v>163.21499999999997</v>
      </c>
      <c r="H359" s="227"/>
      <c r="I359" s="35">
        <f aca="true" t="shared" si="18" ref="I359:I377">H359*F359</f>
        <v>0</v>
      </c>
      <c r="J359" s="36">
        <f aca="true" t="shared" si="19" ref="J359:J377">B359*H359</f>
        <v>0</v>
      </c>
      <c r="K359" s="7"/>
    </row>
    <row r="360" spans="1:11" ht="44.25" customHeight="1">
      <c r="A360" s="48" t="s">
        <v>133</v>
      </c>
      <c r="B360" s="85">
        <v>500</v>
      </c>
      <c r="C360" s="32" t="s">
        <v>18</v>
      </c>
      <c r="D360" s="32" t="s">
        <v>47</v>
      </c>
      <c r="E360" s="80" t="s">
        <v>595</v>
      </c>
      <c r="F360" s="97">
        <v>106.25</v>
      </c>
      <c r="G360" s="98">
        <v>149.17499999999998</v>
      </c>
      <c r="H360" s="227"/>
      <c r="I360" s="35">
        <f t="shared" si="18"/>
        <v>0</v>
      </c>
      <c r="J360" s="36">
        <f t="shared" si="19"/>
        <v>0</v>
      </c>
      <c r="K360" s="7"/>
    </row>
    <row r="361" spans="1:11" ht="44.25" customHeight="1">
      <c r="A361" s="48" t="s">
        <v>134</v>
      </c>
      <c r="B361" s="85">
        <v>500</v>
      </c>
      <c r="C361" s="32" t="s">
        <v>18</v>
      </c>
      <c r="D361" s="32" t="s">
        <v>47</v>
      </c>
      <c r="E361" s="80" t="s">
        <v>595</v>
      </c>
      <c r="F361" s="97">
        <v>92.5</v>
      </c>
      <c r="G361" s="98">
        <v>129.87</v>
      </c>
      <c r="H361" s="227"/>
      <c r="I361" s="35">
        <f t="shared" si="18"/>
        <v>0</v>
      </c>
      <c r="J361" s="36">
        <f t="shared" si="19"/>
        <v>0</v>
      </c>
      <c r="K361" s="7"/>
    </row>
    <row r="362" spans="1:11" ht="44.25" customHeight="1">
      <c r="A362" s="48" t="s">
        <v>135</v>
      </c>
      <c r="B362" s="85">
        <v>500</v>
      </c>
      <c r="C362" s="32" t="s">
        <v>18</v>
      </c>
      <c r="D362" s="32" t="s">
        <v>47</v>
      </c>
      <c r="E362" s="80" t="s">
        <v>595</v>
      </c>
      <c r="F362" s="97">
        <v>92.5</v>
      </c>
      <c r="G362" s="98">
        <v>129.87</v>
      </c>
      <c r="H362" s="227"/>
      <c r="I362" s="35">
        <f t="shared" si="18"/>
        <v>0</v>
      </c>
      <c r="J362" s="36">
        <f t="shared" si="19"/>
        <v>0</v>
      </c>
      <c r="K362" s="7"/>
    </row>
    <row r="363" spans="1:11" ht="44.25" customHeight="1">
      <c r="A363" s="48" t="s">
        <v>136</v>
      </c>
      <c r="B363" s="85">
        <v>500</v>
      </c>
      <c r="C363" s="32" t="s">
        <v>18</v>
      </c>
      <c r="D363" s="32" t="s">
        <v>47</v>
      </c>
      <c r="E363" s="80" t="s">
        <v>595</v>
      </c>
      <c r="F363" s="97">
        <v>95</v>
      </c>
      <c r="G363" s="98">
        <v>133.38</v>
      </c>
      <c r="H363" s="227"/>
      <c r="I363" s="35">
        <f t="shared" si="18"/>
        <v>0</v>
      </c>
      <c r="J363" s="36">
        <f t="shared" si="19"/>
        <v>0</v>
      </c>
      <c r="K363" s="7"/>
    </row>
    <row r="364" spans="1:11" ht="44.25" customHeight="1">
      <c r="A364" s="48" t="s">
        <v>136</v>
      </c>
      <c r="B364" s="85">
        <v>1000</v>
      </c>
      <c r="C364" s="32" t="s">
        <v>18</v>
      </c>
      <c r="D364" s="32" t="s">
        <v>47</v>
      </c>
      <c r="E364" s="80" t="s">
        <v>595</v>
      </c>
      <c r="F364" s="97">
        <v>171.25</v>
      </c>
      <c r="G364" s="98">
        <v>240.435</v>
      </c>
      <c r="H364" s="227"/>
      <c r="I364" s="35">
        <f t="shared" si="18"/>
        <v>0</v>
      </c>
      <c r="J364" s="36">
        <f t="shared" si="19"/>
        <v>0</v>
      </c>
      <c r="K364" s="7"/>
    </row>
    <row r="365" spans="1:11" ht="44.25" customHeight="1">
      <c r="A365" s="48" t="s">
        <v>137</v>
      </c>
      <c r="B365" s="85">
        <v>1000</v>
      </c>
      <c r="C365" s="32" t="s">
        <v>18</v>
      </c>
      <c r="D365" s="32" t="s">
        <v>47</v>
      </c>
      <c r="E365" s="80" t="s">
        <v>595</v>
      </c>
      <c r="F365" s="97">
        <v>71.25</v>
      </c>
      <c r="G365" s="98">
        <v>100.035</v>
      </c>
      <c r="H365" s="227"/>
      <c r="I365" s="35">
        <f t="shared" si="18"/>
        <v>0</v>
      </c>
      <c r="J365" s="36">
        <f t="shared" si="19"/>
        <v>0</v>
      </c>
      <c r="K365" s="7"/>
    </row>
    <row r="366" spans="1:11" ht="44.25" customHeight="1">
      <c r="A366" s="48" t="s">
        <v>138</v>
      </c>
      <c r="B366" s="85">
        <v>200</v>
      </c>
      <c r="C366" s="32" t="s">
        <v>18</v>
      </c>
      <c r="D366" s="32" t="s">
        <v>47</v>
      </c>
      <c r="E366" s="80" t="s">
        <v>595</v>
      </c>
      <c r="F366" s="97">
        <v>131.25</v>
      </c>
      <c r="G366" s="98">
        <v>184.27499999999998</v>
      </c>
      <c r="H366" s="227"/>
      <c r="I366" s="35">
        <f t="shared" si="18"/>
        <v>0</v>
      </c>
      <c r="J366" s="36">
        <f t="shared" si="19"/>
        <v>0</v>
      </c>
      <c r="K366" s="7"/>
    </row>
    <row r="367" spans="1:11" ht="44.25" customHeight="1">
      <c r="A367" s="48" t="s">
        <v>139</v>
      </c>
      <c r="B367" s="85">
        <v>200</v>
      </c>
      <c r="C367" s="32" t="s">
        <v>18</v>
      </c>
      <c r="D367" s="32" t="s">
        <v>47</v>
      </c>
      <c r="E367" s="80" t="s">
        <v>595</v>
      </c>
      <c r="F367" s="97">
        <v>111.25</v>
      </c>
      <c r="G367" s="98">
        <v>156.195</v>
      </c>
      <c r="H367" s="227"/>
      <c r="I367" s="35">
        <f t="shared" si="18"/>
        <v>0</v>
      </c>
      <c r="J367" s="36">
        <f t="shared" si="19"/>
        <v>0</v>
      </c>
      <c r="K367" s="7"/>
    </row>
    <row r="368" spans="1:11" ht="44.25" customHeight="1">
      <c r="A368" s="48" t="s">
        <v>140</v>
      </c>
      <c r="B368" s="85">
        <v>1000</v>
      </c>
      <c r="C368" s="32" t="s">
        <v>18</v>
      </c>
      <c r="D368" s="32" t="s">
        <v>47</v>
      </c>
      <c r="E368" s="80" t="s">
        <v>595</v>
      </c>
      <c r="F368" s="97">
        <v>71.25</v>
      </c>
      <c r="G368" s="98">
        <v>100.035</v>
      </c>
      <c r="H368" s="227"/>
      <c r="I368" s="35">
        <f t="shared" si="18"/>
        <v>0</v>
      </c>
      <c r="J368" s="36">
        <f t="shared" si="19"/>
        <v>0</v>
      </c>
      <c r="K368" s="7"/>
    </row>
    <row r="369" spans="1:11" ht="75" customHeight="1">
      <c r="A369" s="112" t="s">
        <v>713</v>
      </c>
      <c r="B369" s="113"/>
      <c r="C369" s="114"/>
      <c r="D369" s="114"/>
      <c r="E369" s="115"/>
      <c r="F369" s="191"/>
      <c r="G369" s="116"/>
      <c r="H369" s="223" t="s">
        <v>59</v>
      </c>
      <c r="I369" s="117"/>
      <c r="J369" s="118"/>
      <c r="K369" s="7"/>
    </row>
    <row r="370" spans="1:11" ht="44.25" customHeight="1">
      <c r="A370" s="72" t="s">
        <v>714</v>
      </c>
      <c r="B370" s="213">
        <v>400</v>
      </c>
      <c r="C370" s="68" t="s">
        <v>18</v>
      </c>
      <c r="D370" s="109" t="s">
        <v>715</v>
      </c>
      <c r="E370" s="80" t="s">
        <v>595</v>
      </c>
      <c r="F370" s="195">
        <v>96.2</v>
      </c>
      <c r="G370" s="98">
        <f>F370*1.7</f>
        <v>163.54</v>
      </c>
      <c r="H370" s="227"/>
      <c r="I370" s="35">
        <f t="shared" si="18"/>
        <v>0</v>
      </c>
      <c r="J370" s="36">
        <f t="shared" si="19"/>
        <v>0</v>
      </c>
      <c r="K370" s="7"/>
    </row>
    <row r="371" spans="1:11" ht="44.25" customHeight="1">
      <c r="A371" s="212" t="s">
        <v>716</v>
      </c>
      <c r="B371" s="213">
        <v>400</v>
      </c>
      <c r="C371" s="68" t="s">
        <v>18</v>
      </c>
      <c r="D371" s="214" t="s">
        <v>717</v>
      </c>
      <c r="E371" s="80" t="s">
        <v>595</v>
      </c>
      <c r="F371" s="195">
        <v>118.3</v>
      </c>
      <c r="G371" s="98">
        <f aca="true" t="shared" si="20" ref="G371:G376">F371*1.7</f>
        <v>201.10999999999999</v>
      </c>
      <c r="H371" s="227"/>
      <c r="I371" s="35">
        <f t="shared" si="18"/>
        <v>0</v>
      </c>
      <c r="J371" s="36">
        <f t="shared" si="19"/>
        <v>0</v>
      </c>
      <c r="K371" s="7"/>
    </row>
    <row r="372" spans="1:11" ht="44.25" customHeight="1">
      <c r="A372" s="212" t="s">
        <v>718</v>
      </c>
      <c r="B372" s="213">
        <v>400</v>
      </c>
      <c r="C372" s="68" t="s">
        <v>18</v>
      </c>
      <c r="D372" s="214" t="s">
        <v>717</v>
      </c>
      <c r="E372" s="80" t="s">
        <v>595</v>
      </c>
      <c r="F372" s="195">
        <v>118.3</v>
      </c>
      <c r="G372" s="98">
        <f t="shared" si="20"/>
        <v>201.10999999999999</v>
      </c>
      <c r="H372" s="227"/>
      <c r="I372" s="35">
        <f t="shared" si="18"/>
        <v>0</v>
      </c>
      <c r="J372" s="36">
        <f t="shared" si="19"/>
        <v>0</v>
      </c>
      <c r="K372" s="7"/>
    </row>
    <row r="373" spans="1:11" ht="44.25" customHeight="1">
      <c r="A373" s="72" t="s">
        <v>719</v>
      </c>
      <c r="B373" s="213">
        <v>400</v>
      </c>
      <c r="C373" s="68" t="s">
        <v>18</v>
      </c>
      <c r="D373" s="214" t="s">
        <v>717</v>
      </c>
      <c r="E373" s="80" t="s">
        <v>595</v>
      </c>
      <c r="F373" s="195">
        <v>118.3</v>
      </c>
      <c r="G373" s="98">
        <f t="shared" si="20"/>
        <v>201.10999999999999</v>
      </c>
      <c r="H373" s="227"/>
      <c r="I373" s="35">
        <f t="shared" si="18"/>
        <v>0</v>
      </c>
      <c r="J373" s="36">
        <f t="shared" si="19"/>
        <v>0</v>
      </c>
      <c r="K373" s="7"/>
    </row>
    <row r="374" spans="1:11" ht="44.25" customHeight="1">
      <c r="A374" s="72" t="s">
        <v>720</v>
      </c>
      <c r="B374" s="213">
        <v>400</v>
      </c>
      <c r="C374" s="68" t="s">
        <v>18</v>
      </c>
      <c r="D374" s="214" t="s">
        <v>717</v>
      </c>
      <c r="E374" s="80" t="s">
        <v>595</v>
      </c>
      <c r="F374" s="195">
        <v>118.3</v>
      </c>
      <c r="G374" s="98">
        <f t="shared" si="20"/>
        <v>201.10999999999999</v>
      </c>
      <c r="H374" s="227"/>
      <c r="I374" s="35">
        <f t="shared" si="18"/>
        <v>0</v>
      </c>
      <c r="J374" s="36">
        <f t="shared" si="19"/>
        <v>0</v>
      </c>
      <c r="K374" s="7"/>
    </row>
    <row r="375" spans="1:11" ht="44.25" customHeight="1">
      <c r="A375" s="72" t="s">
        <v>721</v>
      </c>
      <c r="B375" s="213">
        <v>400</v>
      </c>
      <c r="C375" s="68" t="s">
        <v>18</v>
      </c>
      <c r="D375" s="214" t="s">
        <v>717</v>
      </c>
      <c r="E375" s="80" t="s">
        <v>595</v>
      </c>
      <c r="F375" s="195">
        <v>118.3</v>
      </c>
      <c r="G375" s="98">
        <f t="shared" si="20"/>
        <v>201.10999999999999</v>
      </c>
      <c r="H375" s="227"/>
      <c r="I375" s="35">
        <f t="shared" si="18"/>
        <v>0</v>
      </c>
      <c r="J375" s="36">
        <f t="shared" si="19"/>
        <v>0</v>
      </c>
      <c r="K375" s="7"/>
    </row>
    <row r="376" spans="1:11" ht="44.25" customHeight="1">
      <c r="A376" s="72" t="s">
        <v>722</v>
      </c>
      <c r="B376" s="213">
        <v>400</v>
      </c>
      <c r="C376" s="68" t="s">
        <v>18</v>
      </c>
      <c r="D376" s="214" t="s">
        <v>717</v>
      </c>
      <c r="E376" s="80" t="s">
        <v>595</v>
      </c>
      <c r="F376" s="195">
        <v>118.3</v>
      </c>
      <c r="G376" s="98">
        <f t="shared" si="20"/>
        <v>201.10999999999999</v>
      </c>
      <c r="H376" s="227"/>
      <c r="I376" s="35">
        <f t="shared" si="18"/>
        <v>0</v>
      </c>
      <c r="J376" s="36">
        <f t="shared" si="19"/>
        <v>0</v>
      </c>
      <c r="K376" s="7"/>
    </row>
    <row r="377" spans="1:11" ht="44.25" customHeight="1">
      <c r="A377" s="72" t="s">
        <v>723</v>
      </c>
      <c r="B377" s="213">
        <v>400</v>
      </c>
      <c r="C377" s="68" t="s">
        <v>18</v>
      </c>
      <c r="D377" s="214" t="s">
        <v>717</v>
      </c>
      <c r="E377" s="80" t="s">
        <v>595</v>
      </c>
      <c r="F377" s="195">
        <v>118.3</v>
      </c>
      <c r="G377" s="98">
        <f>F377*1.7</f>
        <v>201.10999999999999</v>
      </c>
      <c r="H377" s="227"/>
      <c r="I377" s="35">
        <f t="shared" si="18"/>
        <v>0</v>
      </c>
      <c r="J377" s="36">
        <f t="shared" si="19"/>
        <v>0</v>
      </c>
      <c r="K377" s="7"/>
    </row>
    <row r="378" spans="1:11" ht="44.25" customHeight="1">
      <c r="A378" s="119" t="s">
        <v>141</v>
      </c>
      <c r="B378" s="113"/>
      <c r="C378" s="114"/>
      <c r="D378" s="114"/>
      <c r="E378" s="115"/>
      <c r="F378" s="191"/>
      <c r="G378" s="116"/>
      <c r="H378" s="223" t="s">
        <v>59</v>
      </c>
      <c r="I378" s="117"/>
      <c r="J378" s="118"/>
      <c r="K378" s="7"/>
    </row>
    <row r="379" spans="1:11" ht="44.25" customHeight="1">
      <c r="A379" s="120" t="s">
        <v>380</v>
      </c>
      <c r="B379" s="85">
        <v>50</v>
      </c>
      <c r="C379" s="32" t="s">
        <v>18</v>
      </c>
      <c r="D379" s="32" t="s">
        <v>9</v>
      </c>
      <c r="E379" s="80" t="s">
        <v>592</v>
      </c>
      <c r="F379" s="97">
        <v>715</v>
      </c>
      <c r="G379" s="98">
        <v>948.75</v>
      </c>
      <c r="H379" s="227"/>
      <c r="I379" s="35">
        <f aca="true" t="shared" si="21" ref="I379:I388">H379*F379</f>
        <v>0</v>
      </c>
      <c r="J379" s="36">
        <f aca="true" t="shared" si="22" ref="J379:J388">B379*H379</f>
        <v>0</v>
      </c>
      <c r="K379" s="7"/>
    </row>
    <row r="380" spans="1:11" ht="44.25" customHeight="1">
      <c r="A380" s="120" t="s">
        <v>381</v>
      </c>
      <c r="B380" s="85">
        <v>50</v>
      </c>
      <c r="C380" s="32" t="s">
        <v>18</v>
      </c>
      <c r="D380" s="32" t="s">
        <v>9</v>
      </c>
      <c r="E380" s="80" t="s">
        <v>592</v>
      </c>
      <c r="F380" s="97">
        <v>416</v>
      </c>
      <c r="G380" s="98">
        <v>552</v>
      </c>
      <c r="H380" s="227"/>
      <c r="I380" s="35">
        <f t="shared" si="21"/>
        <v>0</v>
      </c>
      <c r="J380" s="36">
        <f t="shared" si="22"/>
        <v>0</v>
      </c>
      <c r="K380" s="7"/>
    </row>
    <row r="381" spans="1:11" ht="44.25" customHeight="1">
      <c r="A381" s="121" t="s">
        <v>142</v>
      </c>
      <c r="B381" s="85">
        <v>20</v>
      </c>
      <c r="C381" s="32" t="s">
        <v>18</v>
      </c>
      <c r="D381" s="32" t="s">
        <v>9</v>
      </c>
      <c r="E381" s="80" t="s">
        <v>57</v>
      </c>
      <c r="F381" s="97">
        <v>6.5</v>
      </c>
      <c r="G381" s="98">
        <v>11</v>
      </c>
      <c r="H381" s="227"/>
      <c r="I381" s="35">
        <f t="shared" si="21"/>
        <v>0</v>
      </c>
      <c r="J381" s="36">
        <f t="shared" si="22"/>
        <v>0</v>
      </c>
      <c r="K381" s="7"/>
    </row>
    <row r="382" spans="1:11" ht="44.25" customHeight="1">
      <c r="A382" s="121" t="s">
        <v>143</v>
      </c>
      <c r="B382" s="85">
        <v>20</v>
      </c>
      <c r="C382" s="32" t="s">
        <v>18</v>
      </c>
      <c r="D382" s="32" t="s">
        <v>9</v>
      </c>
      <c r="E382" s="80" t="s">
        <v>57</v>
      </c>
      <c r="F382" s="97">
        <v>416</v>
      </c>
      <c r="G382" s="98">
        <v>552</v>
      </c>
      <c r="H382" s="227"/>
      <c r="I382" s="35">
        <f t="shared" si="21"/>
        <v>0</v>
      </c>
      <c r="J382" s="36">
        <f t="shared" si="22"/>
        <v>0</v>
      </c>
      <c r="K382" s="7"/>
    </row>
    <row r="383" spans="1:11" ht="44.25" customHeight="1">
      <c r="A383" s="121" t="s">
        <v>144</v>
      </c>
      <c r="B383" s="85">
        <v>10</v>
      </c>
      <c r="C383" s="32" t="s">
        <v>18</v>
      </c>
      <c r="D383" s="32" t="s">
        <v>9</v>
      </c>
      <c r="E383" s="80" t="s">
        <v>57</v>
      </c>
      <c r="F383" s="97">
        <v>195</v>
      </c>
      <c r="G383" s="98">
        <v>258.75</v>
      </c>
      <c r="H383" s="227"/>
      <c r="I383" s="35">
        <f t="shared" si="21"/>
        <v>0</v>
      </c>
      <c r="J383" s="36">
        <f t="shared" si="22"/>
        <v>0</v>
      </c>
      <c r="K383" s="7"/>
    </row>
    <row r="384" spans="1:11" ht="44.25" customHeight="1">
      <c r="A384" s="120" t="s">
        <v>596</v>
      </c>
      <c r="B384" s="85">
        <v>100</v>
      </c>
      <c r="C384" s="32" t="s">
        <v>18</v>
      </c>
      <c r="D384" s="32" t="s">
        <v>9</v>
      </c>
      <c r="E384" s="80" t="s">
        <v>595</v>
      </c>
      <c r="F384" s="97">
        <v>234</v>
      </c>
      <c r="G384" s="98">
        <v>310.49999999999994</v>
      </c>
      <c r="H384" s="227"/>
      <c r="I384" s="35">
        <f t="shared" si="21"/>
        <v>0</v>
      </c>
      <c r="J384" s="36">
        <f t="shared" si="22"/>
        <v>0</v>
      </c>
      <c r="K384" s="7"/>
    </row>
    <row r="385" spans="1:11" ht="44.25" customHeight="1">
      <c r="A385" s="120" t="s">
        <v>382</v>
      </c>
      <c r="B385" s="85">
        <v>20</v>
      </c>
      <c r="C385" s="32" t="s">
        <v>18</v>
      </c>
      <c r="D385" s="32" t="s">
        <v>9</v>
      </c>
      <c r="E385" s="80" t="s">
        <v>57</v>
      </c>
      <c r="F385" s="97">
        <v>84.5</v>
      </c>
      <c r="G385" s="98">
        <v>112.125</v>
      </c>
      <c r="H385" s="227"/>
      <c r="I385" s="35">
        <f t="shared" si="21"/>
        <v>0</v>
      </c>
      <c r="J385" s="36">
        <f t="shared" si="22"/>
        <v>0</v>
      </c>
      <c r="K385" s="7"/>
    </row>
    <row r="386" spans="1:11" ht="44.25" customHeight="1">
      <c r="A386" s="48" t="s">
        <v>145</v>
      </c>
      <c r="B386" s="85">
        <v>50</v>
      </c>
      <c r="C386" s="32" t="s">
        <v>18</v>
      </c>
      <c r="D386" s="32" t="s">
        <v>9</v>
      </c>
      <c r="E386" s="80" t="s">
        <v>57</v>
      </c>
      <c r="F386" s="97">
        <v>156</v>
      </c>
      <c r="G386" s="98">
        <v>207</v>
      </c>
      <c r="H386" s="227"/>
      <c r="I386" s="35">
        <f t="shared" si="21"/>
        <v>0</v>
      </c>
      <c r="J386" s="36">
        <f t="shared" si="22"/>
        <v>0</v>
      </c>
      <c r="K386" s="7"/>
    </row>
    <row r="387" spans="1:11" ht="44.25" customHeight="1">
      <c r="A387" s="120" t="s">
        <v>383</v>
      </c>
      <c r="B387" s="85">
        <v>50</v>
      </c>
      <c r="C387" s="32" t="s">
        <v>18</v>
      </c>
      <c r="D387" s="32" t="s">
        <v>9</v>
      </c>
      <c r="E387" s="80" t="s">
        <v>57</v>
      </c>
      <c r="F387" s="97">
        <v>156</v>
      </c>
      <c r="G387" s="98">
        <v>207</v>
      </c>
      <c r="H387" s="227"/>
      <c r="I387" s="35">
        <f t="shared" si="21"/>
        <v>0</v>
      </c>
      <c r="J387" s="36">
        <f t="shared" si="22"/>
        <v>0</v>
      </c>
      <c r="K387" s="7"/>
    </row>
    <row r="388" spans="1:11" ht="44.25" customHeight="1">
      <c r="A388" s="122" t="s">
        <v>146</v>
      </c>
      <c r="B388" s="85">
        <v>280</v>
      </c>
      <c r="C388" s="32" t="s">
        <v>18</v>
      </c>
      <c r="D388" s="32" t="s">
        <v>9</v>
      </c>
      <c r="E388" s="80" t="s">
        <v>35</v>
      </c>
      <c r="F388" s="97">
        <v>351</v>
      </c>
      <c r="G388" s="98">
        <v>465.75</v>
      </c>
      <c r="H388" s="227"/>
      <c r="I388" s="35">
        <f t="shared" si="21"/>
        <v>0</v>
      </c>
      <c r="J388" s="36">
        <f t="shared" si="22"/>
        <v>0</v>
      </c>
      <c r="K388" s="7"/>
    </row>
    <row r="389" spans="1:11" ht="73.5" customHeight="1">
      <c r="A389" s="122" t="s">
        <v>147</v>
      </c>
      <c r="B389" s="85">
        <v>400</v>
      </c>
      <c r="C389" s="32" t="s">
        <v>18</v>
      </c>
      <c r="D389" s="32" t="s">
        <v>148</v>
      </c>
      <c r="E389" s="80" t="s">
        <v>595</v>
      </c>
      <c r="F389" s="97">
        <v>309.40000000000003</v>
      </c>
      <c r="G389" s="98">
        <v>410.54999999999995</v>
      </c>
      <c r="H389" s="227"/>
      <c r="I389" s="35">
        <f>H389*F389</f>
        <v>0</v>
      </c>
      <c r="J389" s="36">
        <f>B389*H389</f>
        <v>0</v>
      </c>
      <c r="K389" s="7"/>
    </row>
    <row r="390" spans="1:11" ht="43.5" customHeight="1">
      <c r="A390" s="123" t="s">
        <v>597</v>
      </c>
      <c r="B390" s="124">
        <v>365</v>
      </c>
      <c r="C390" s="32" t="s">
        <v>8</v>
      </c>
      <c r="D390" s="32" t="s">
        <v>32</v>
      </c>
      <c r="E390" s="80" t="s">
        <v>35</v>
      </c>
      <c r="F390" s="97">
        <v>136.5</v>
      </c>
      <c r="G390" s="98">
        <v>264.6</v>
      </c>
      <c r="H390" s="227"/>
      <c r="I390" s="35">
        <f>H390*F390</f>
        <v>0</v>
      </c>
      <c r="J390" s="36">
        <f>B390*H390</f>
        <v>0</v>
      </c>
      <c r="K390" s="7"/>
    </row>
    <row r="391" spans="1:11" ht="43.5" customHeight="1">
      <c r="A391" s="125" t="s">
        <v>149</v>
      </c>
      <c r="B391" s="126"/>
      <c r="C391" s="127"/>
      <c r="D391" s="127"/>
      <c r="E391" s="128"/>
      <c r="F391" s="191"/>
      <c r="G391" s="129"/>
      <c r="H391" s="228" t="s">
        <v>59</v>
      </c>
      <c r="I391" s="130"/>
      <c r="J391" s="61"/>
      <c r="K391" s="7"/>
    </row>
    <row r="392" spans="1:11" ht="43.5" customHeight="1">
      <c r="A392" s="48" t="s">
        <v>150</v>
      </c>
      <c r="B392" s="85">
        <v>50</v>
      </c>
      <c r="C392" s="32" t="s">
        <v>18</v>
      </c>
      <c r="D392" s="32" t="s">
        <v>9</v>
      </c>
      <c r="E392" s="64" t="s">
        <v>151</v>
      </c>
      <c r="F392" s="97">
        <v>187.5</v>
      </c>
      <c r="G392" s="98">
        <v>270</v>
      </c>
      <c r="H392" s="227"/>
      <c r="I392" s="35">
        <f aca="true" t="shared" si="23" ref="I392:I429">H392*F392</f>
        <v>0</v>
      </c>
      <c r="J392" s="36">
        <f aca="true" t="shared" si="24" ref="J392:J429">B392*H392</f>
        <v>0</v>
      </c>
      <c r="K392" s="7"/>
    </row>
    <row r="393" spans="1:11" ht="43.5" customHeight="1">
      <c r="A393" s="48" t="s">
        <v>152</v>
      </c>
      <c r="B393" s="85">
        <v>50</v>
      </c>
      <c r="C393" s="32" t="s">
        <v>18</v>
      </c>
      <c r="D393" s="32" t="s">
        <v>9</v>
      </c>
      <c r="E393" s="64" t="s">
        <v>151</v>
      </c>
      <c r="F393" s="97">
        <v>187.5</v>
      </c>
      <c r="G393" s="98">
        <v>270</v>
      </c>
      <c r="H393" s="227"/>
      <c r="I393" s="35">
        <f t="shared" si="23"/>
        <v>0</v>
      </c>
      <c r="J393" s="36">
        <f t="shared" si="24"/>
        <v>0</v>
      </c>
      <c r="K393" s="7"/>
    </row>
    <row r="394" spans="1:11" ht="43.5" customHeight="1">
      <c r="A394" s="48" t="s">
        <v>153</v>
      </c>
      <c r="B394" s="85">
        <v>50</v>
      </c>
      <c r="C394" s="32" t="s">
        <v>18</v>
      </c>
      <c r="D394" s="32" t="s">
        <v>9</v>
      </c>
      <c r="E394" s="64" t="s">
        <v>151</v>
      </c>
      <c r="F394" s="97">
        <v>187.5</v>
      </c>
      <c r="G394" s="98">
        <v>270</v>
      </c>
      <c r="H394" s="227"/>
      <c r="I394" s="35">
        <f t="shared" si="23"/>
        <v>0</v>
      </c>
      <c r="J394" s="36">
        <f t="shared" si="24"/>
        <v>0</v>
      </c>
      <c r="K394" s="7"/>
    </row>
    <row r="395" spans="1:11" ht="43.5" customHeight="1">
      <c r="A395" s="48" t="s">
        <v>154</v>
      </c>
      <c r="B395" s="85">
        <v>50</v>
      </c>
      <c r="C395" s="32" t="s">
        <v>18</v>
      </c>
      <c r="D395" s="32" t="s">
        <v>9</v>
      </c>
      <c r="E395" s="64" t="s">
        <v>151</v>
      </c>
      <c r="F395" s="97">
        <v>187.5</v>
      </c>
      <c r="G395" s="98">
        <v>270</v>
      </c>
      <c r="H395" s="227"/>
      <c r="I395" s="35">
        <f t="shared" si="23"/>
        <v>0</v>
      </c>
      <c r="J395" s="36">
        <f t="shared" si="24"/>
        <v>0</v>
      </c>
      <c r="K395" s="7"/>
    </row>
    <row r="396" spans="1:11" ht="43.5" customHeight="1">
      <c r="A396" s="48" t="s">
        <v>155</v>
      </c>
      <c r="B396" s="85">
        <v>50</v>
      </c>
      <c r="C396" s="32" t="s">
        <v>18</v>
      </c>
      <c r="D396" s="32" t="s">
        <v>9</v>
      </c>
      <c r="E396" s="64" t="s">
        <v>151</v>
      </c>
      <c r="F396" s="97">
        <v>187.5</v>
      </c>
      <c r="G396" s="98">
        <v>270</v>
      </c>
      <c r="H396" s="227"/>
      <c r="I396" s="35">
        <f t="shared" si="23"/>
        <v>0</v>
      </c>
      <c r="J396" s="36">
        <f t="shared" si="24"/>
        <v>0</v>
      </c>
      <c r="K396" s="7"/>
    </row>
    <row r="397" spans="1:11" ht="43.5" customHeight="1">
      <c r="A397" s="48" t="s">
        <v>384</v>
      </c>
      <c r="B397" s="111">
        <v>250</v>
      </c>
      <c r="C397" s="32" t="s">
        <v>18</v>
      </c>
      <c r="D397" s="32" t="s">
        <v>47</v>
      </c>
      <c r="E397" s="64" t="s">
        <v>151</v>
      </c>
      <c r="F397" s="97">
        <v>487.5</v>
      </c>
      <c r="G397" s="98">
        <v>702</v>
      </c>
      <c r="H397" s="227"/>
      <c r="I397" s="35">
        <f t="shared" si="23"/>
        <v>0</v>
      </c>
      <c r="J397" s="36">
        <f t="shared" si="24"/>
        <v>0</v>
      </c>
      <c r="K397" s="7"/>
    </row>
    <row r="398" spans="1:11" ht="43.5" customHeight="1">
      <c r="A398" s="48" t="s">
        <v>385</v>
      </c>
      <c r="B398" s="111">
        <v>250</v>
      </c>
      <c r="C398" s="32" t="s">
        <v>18</v>
      </c>
      <c r="D398" s="32" t="s">
        <v>148</v>
      </c>
      <c r="E398" s="64" t="s">
        <v>151</v>
      </c>
      <c r="F398" s="97">
        <v>568.75</v>
      </c>
      <c r="G398" s="98">
        <v>819</v>
      </c>
      <c r="H398" s="227"/>
      <c r="I398" s="35">
        <f t="shared" si="23"/>
        <v>0</v>
      </c>
      <c r="J398" s="36">
        <f t="shared" si="24"/>
        <v>0</v>
      </c>
      <c r="K398" s="7"/>
    </row>
    <row r="399" spans="1:11" ht="43.5" customHeight="1">
      <c r="A399" s="131" t="s">
        <v>386</v>
      </c>
      <c r="B399" s="99">
        <v>50</v>
      </c>
      <c r="C399" s="32" t="s">
        <v>12</v>
      </c>
      <c r="D399" s="32" t="s">
        <v>9</v>
      </c>
      <c r="E399" s="64" t="s">
        <v>151</v>
      </c>
      <c r="F399" s="97">
        <v>65</v>
      </c>
      <c r="G399" s="98">
        <v>93.6</v>
      </c>
      <c r="H399" s="227"/>
      <c r="I399" s="35">
        <f t="shared" si="23"/>
        <v>0</v>
      </c>
      <c r="J399" s="36">
        <f t="shared" si="24"/>
        <v>0</v>
      </c>
      <c r="K399" s="7"/>
    </row>
    <row r="400" spans="1:11" ht="43.5" customHeight="1">
      <c r="A400" s="131" t="s">
        <v>387</v>
      </c>
      <c r="B400" s="99">
        <v>50</v>
      </c>
      <c r="C400" s="32" t="s">
        <v>12</v>
      </c>
      <c r="D400" s="32" t="s">
        <v>9</v>
      </c>
      <c r="E400" s="64" t="s">
        <v>151</v>
      </c>
      <c r="F400" s="97">
        <v>65</v>
      </c>
      <c r="G400" s="98">
        <v>93.6</v>
      </c>
      <c r="H400" s="227"/>
      <c r="I400" s="35">
        <f t="shared" si="23"/>
        <v>0</v>
      </c>
      <c r="J400" s="36">
        <f t="shared" si="24"/>
        <v>0</v>
      </c>
      <c r="K400" s="7"/>
    </row>
    <row r="401" spans="1:11" ht="43.5" customHeight="1">
      <c r="A401" s="131" t="s">
        <v>325</v>
      </c>
      <c r="B401" s="99">
        <v>50</v>
      </c>
      <c r="C401" s="32" t="s">
        <v>12</v>
      </c>
      <c r="D401" s="32" t="s">
        <v>9</v>
      </c>
      <c r="E401" s="64" t="s">
        <v>151</v>
      </c>
      <c r="F401" s="97">
        <v>65</v>
      </c>
      <c r="G401" s="98">
        <v>93.6</v>
      </c>
      <c r="H401" s="227"/>
      <c r="I401" s="35">
        <f t="shared" si="23"/>
        <v>0</v>
      </c>
      <c r="J401" s="36">
        <f t="shared" si="24"/>
        <v>0</v>
      </c>
      <c r="K401" s="7"/>
    </row>
    <row r="402" spans="1:11" ht="43.5" customHeight="1">
      <c r="A402" s="131" t="s">
        <v>326</v>
      </c>
      <c r="B402" s="99">
        <v>50</v>
      </c>
      <c r="C402" s="32" t="s">
        <v>12</v>
      </c>
      <c r="D402" s="32" t="s">
        <v>9</v>
      </c>
      <c r="E402" s="64" t="s">
        <v>151</v>
      </c>
      <c r="F402" s="97">
        <v>65</v>
      </c>
      <c r="G402" s="98">
        <v>93.6</v>
      </c>
      <c r="H402" s="227"/>
      <c r="I402" s="35">
        <f t="shared" si="23"/>
        <v>0</v>
      </c>
      <c r="J402" s="36">
        <f t="shared" si="24"/>
        <v>0</v>
      </c>
      <c r="K402" s="7"/>
    </row>
    <row r="403" spans="1:11" ht="43.5" customHeight="1">
      <c r="A403" s="131" t="s">
        <v>388</v>
      </c>
      <c r="B403" s="99">
        <v>50</v>
      </c>
      <c r="C403" s="32" t="s">
        <v>12</v>
      </c>
      <c r="D403" s="32" t="s">
        <v>9</v>
      </c>
      <c r="E403" s="64" t="s">
        <v>151</v>
      </c>
      <c r="F403" s="97">
        <v>65</v>
      </c>
      <c r="G403" s="98">
        <v>93.6</v>
      </c>
      <c r="H403" s="227"/>
      <c r="I403" s="35">
        <f t="shared" si="23"/>
        <v>0</v>
      </c>
      <c r="J403" s="36">
        <f t="shared" si="24"/>
        <v>0</v>
      </c>
      <c r="K403" s="7"/>
    </row>
    <row r="404" spans="1:11" ht="43.5" customHeight="1">
      <c r="A404" s="131" t="s">
        <v>317</v>
      </c>
      <c r="B404" s="99">
        <v>50</v>
      </c>
      <c r="C404" s="32" t="s">
        <v>12</v>
      </c>
      <c r="D404" s="32" t="s">
        <v>9</v>
      </c>
      <c r="E404" s="64" t="s">
        <v>151</v>
      </c>
      <c r="F404" s="97">
        <v>65</v>
      </c>
      <c r="G404" s="98">
        <v>93.6</v>
      </c>
      <c r="H404" s="227"/>
      <c r="I404" s="35">
        <f t="shared" si="23"/>
        <v>0</v>
      </c>
      <c r="J404" s="36">
        <f t="shared" si="24"/>
        <v>0</v>
      </c>
      <c r="K404" s="7"/>
    </row>
    <row r="405" spans="1:11" ht="43.5" customHeight="1">
      <c r="A405" s="131" t="s">
        <v>318</v>
      </c>
      <c r="B405" s="99">
        <v>50</v>
      </c>
      <c r="C405" s="32" t="s">
        <v>12</v>
      </c>
      <c r="D405" s="32" t="s">
        <v>9</v>
      </c>
      <c r="E405" s="64" t="s">
        <v>151</v>
      </c>
      <c r="F405" s="97">
        <v>65</v>
      </c>
      <c r="G405" s="98">
        <v>93.6</v>
      </c>
      <c r="H405" s="227"/>
      <c r="I405" s="35">
        <f t="shared" si="23"/>
        <v>0</v>
      </c>
      <c r="J405" s="36">
        <f t="shared" si="24"/>
        <v>0</v>
      </c>
      <c r="K405" s="7"/>
    </row>
    <row r="406" spans="1:11" ht="43.5" customHeight="1">
      <c r="A406" s="131" t="s">
        <v>389</v>
      </c>
      <c r="B406" s="99">
        <v>50</v>
      </c>
      <c r="C406" s="32" t="s">
        <v>12</v>
      </c>
      <c r="D406" s="32" t="s">
        <v>9</v>
      </c>
      <c r="E406" s="64" t="s">
        <v>151</v>
      </c>
      <c r="F406" s="97">
        <v>65</v>
      </c>
      <c r="G406" s="98">
        <v>93.6</v>
      </c>
      <c r="H406" s="227"/>
      <c r="I406" s="35">
        <f t="shared" si="23"/>
        <v>0</v>
      </c>
      <c r="J406" s="36">
        <f t="shared" si="24"/>
        <v>0</v>
      </c>
      <c r="K406" s="7"/>
    </row>
    <row r="407" spans="1:11" ht="43.5" customHeight="1">
      <c r="A407" s="131" t="s">
        <v>327</v>
      </c>
      <c r="B407" s="99">
        <v>50</v>
      </c>
      <c r="C407" s="32" t="s">
        <v>12</v>
      </c>
      <c r="D407" s="32" t="s">
        <v>9</v>
      </c>
      <c r="E407" s="64" t="s">
        <v>151</v>
      </c>
      <c r="F407" s="97">
        <v>65</v>
      </c>
      <c r="G407" s="98">
        <v>93.6</v>
      </c>
      <c r="H407" s="227"/>
      <c r="I407" s="35">
        <f t="shared" si="23"/>
        <v>0</v>
      </c>
      <c r="J407" s="36">
        <f t="shared" si="24"/>
        <v>0</v>
      </c>
      <c r="K407" s="7"/>
    </row>
    <row r="408" spans="1:11" ht="43.5" customHeight="1">
      <c r="A408" s="131" t="s">
        <v>390</v>
      </c>
      <c r="B408" s="99">
        <v>50</v>
      </c>
      <c r="C408" s="32" t="s">
        <v>12</v>
      </c>
      <c r="D408" s="32" t="s">
        <v>9</v>
      </c>
      <c r="E408" s="64" t="s">
        <v>151</v>
      </c>
      <c r="F408" s="97">
        <v>65</v>
      </c>
      <c r="G408" s="98">
        <v>93.6</v>
      </c>
      <c r="H408" s="227"/>
      <c r="I408" s="35">
        <f t="shared" si="23"/>
        <v>0</v>
      </c>
      <c r="J408" s="36">
        <f t="shared" si="24"/>
        <v>0</v>
      </c>
      <c r="K408" s="7"/>
    </row>
    <row r="409" spans="1:11" ht="68.25" customHeight="1">
      <c r="A409" s="131" t="s">
        <v>391</v>
      </c>
      <c r="B409" s="99">
        <v>50</v>
      </c>
      <c r="C409" s="32" t="s">
        <v>12</v>
      </c>
      <c r="D409" s="32" t="s">
        <v>9</v>
      </c>
      <c r="E409" s="64" t="s">
        <v>151</v>
      </c>
      <c r="F409" s="97">
        <v>65</v>
      </c>
      <c r="G409" s="98">
        <v>93.6</v>
      </c>
      <c r="H409" s="227"/>
      <c r="I409" s="35">
        <f t="shared" si="23"/>
        <v>0</v>
      </c>
      <c r="J409" s="36">
        <f t="shared" si="24"/>
        <v>0</v>
      </c>
      <c r="K409" s="7"/>
    </row>
    <row r="410" spans="1:11" ht="43.5" customHeight="1">
      <c r="A410" s="131" t="s">
        <v>328</v>
      </c>
      <c r="B410" s="99">
        <v>50</v>
      </c>
      <c r="C410" s="32" t="s">
        <v>12</v>
      </c>
      <c r="D410" s="32" t="s">
        <v>9</v>
      </c>
      <c r="E410" s="64" t="s">
        <v>151</v>
      </c>
      <c r="F410" s="97">
        <v>65</v>
      </c>
      <c r="G410" s="98">
        <v>93.6</v>
      </c>
      <c r="H410" s="227"/>
      <c r="I410" s="35">
        <f t="shared" si="23"/>
        <v>0</v>
      </c>
      <c r="J410" s="36">
        <f t="shared" si="24"/>
        <v>0</v>
      </c>
      <c r="K410" s="7"/>
    </row>
    <row r="411" spans="1:11" ht="43.5" customHeight="1">
      <c r="A411" s="131" t="s">
        <v>329</v>
      </c>
      <c r="B411" s="99">
        <v>50</v>
      </c>
      <c r="C411" s="32" t="s">
        <v>12</v>
      </c>
      <c r="D411" s="32" t="s">
        <v>9</v>
      </c>
      <c r="E411" s="64" t="s">
        <v>151</v>
      </c>
      <c r="F411" s="97">
        <v>65</v>
      </c>
      <c r="G411" s="98">
        <v>93.6</v>
      </c>
      <c r="H411" s="227"/>
      <c r="I411" s="35">
        <f t="shared" si="23"/>
        <v>0</v>
      </c>
      <c r="J411" s="36">
        <f t="shared" si="24"/>
        <v>0</v>
      </c>
      <c r="K411" s="7"/>
    </row>
    <row r="412" spans="1:11" ht="43.5" customHeight="1">
      <c r="A412" s="131" t="s">
        <v>319</v>
      </c>
      <c r="B412" s="99">
        <v>50</v>
      </c>
      <c r="C412" s="32" t="s">
        <v>12</v>
      </c>
      <c r="D412" s="32" t="s">
        <v>9</v>
      </c>
      <c r="E412" s="64" t="s">
        <v>151</v>
      </c>
      <c r="F412" s="97">
        <v>65</v>
      </c>
      <c r="G412" s="98">
        <v>93.6</v>
      </c>
      <c r="H412" s="227"/>
      <c r="I412" s="35">
        <f t="shared" si="23"/>
        <v>0</v>
      </c>
      <c r="J412" s="36">
        <f t="shared" si="24"/>
        <v>0</v>
      </c>
      <c r="K412" s="7"/>
    </row>
    <row r="413" spans="1:11" ht="43.5" customHeight="1">
      <c r="A413" s="131" t="s">
        <v>320</v>
      </c>
      <c r="B413" s="99">
        <v>50</v>
      </c>
      <c r="C413" s="32" t="s">
        <v>12</v>
      </c>
      <c r="D413" s="32" t="s">
        <v>9</v>
      </c>
      <c r="E413" s="64" t="s">
        <v>151</v>
      </c>
      <c r="F413" s="97">
        <v>65</v>
      </c>
      <c r="G413" s="98">
        <v>93.6</v>
      </c>
      <c r="H413" s="227"/>
      <c r="I413" s="35">
        <f t="shared" si="23"/>
        <v>0</v>
      </c>
      <c r="J413" s="36">
        <f t="shared" si="24"/>
        <v>0</v>
      </c>
      <c r="K413" s="7"/>
    </row>
    <row r="414" spans="1:11" ht="43.5" customHeight="1">
      <c r="A414" s="131" t="s">
        <v>392</v>
      </c>
      <c r="B414" s="99">
        <v>50</v>
      </c>
      <c r="C414" s="32" t="s">
        <v>12</v>
      </c>
      <c r="D414" s="32" t="s">
        <v>9</v>
      </c>
      <c r="E414" s="64" t="s">
        <v>151</v>
      </c>
      <c r="F414" s="97">
        <v>65</v>
      </c>
      <c r="G414" s="98">
        <v>93.6</v>
      </c>
      <c r="H414" s="227"/>
      <c r="I414" s="35">
        <f t="shared" si="23"/>
        <v>0</v>
      </c>
      <c r="J414" s="36">
        <f t="shared" si="24"/>
        <v>0</v>
      </c>
      <c r="K414" s="7"/>
    </row>
    <row r="415" spans="1:11" ht="43.5" customHeight="1">
      <c r="A415" s="131" t="s">
        <v>321</v>
      </c>
      <c r="B415" s="99">
        <v>50</v>
      </c>
      <c r="C415" s="32" t="s">
        <v>12</v>
      </c>
      <c r="D415" s="32" t="s">
        <v>9</v>
      </c>
      <c r="E415" s="64" t="s">
        <v>151</v>
      </c>
      <c r="F415" s="97">
        <v>65</v>
      </c>
      <c r="G415" s="98">
        <v>93.6</v>
      </c>
      <c r="H415" s="227"/>
      <c r="I415" s="35">
        <f t="shared" si="23"/>
        <v>0</v>
      </c>
      <c r="J415" s="36">
        <f t="shared" si="24"/>
        <v>0</v>
      </c>
      <c r="K415" s="7"/>
    </row>
    <row r="416" spans="1:11" ht="43.5" customHeight="1">
      <c r="A416" s="131" t="s">
        <v>393</v>
      </c>
      <c r="B416" s="99">
        <v>50</v>
      </c>
      <c r="C416" s="32" t="s">
        <v>12</v>
      </c>
      <c r="D416" s="32" t="s">
        <v>9</v>
      </c>
      <c r="E416" s="64" t="s">
        <v>151</v>
      </c>
      <c r="F416" s="97">
        <v>68.75</v>
      </c>
      <c r="G416" s="98">
        <v>99</v>
      </c>
      <c r="H416" s="227"/>
      <c r="I416" s="35">
        <f t="shared" si="23"/>
        <v>0</v>
      </c>
      <c r="J416" s="36">
        <f t="shared" si="24"/>
        <v>0</v>
      </c>
      <c r="K416" s="7"/>
    </row>
    <row r="417" spans="1:11" ht="43.5" customHeight="1">
      <c r="A417" s="132" t="s">
        <v>330</v>
      </c>
      <c r="B417" s="99">
        <v>50</v>
      </c>
      <c r="C417" s="32" t="s">
        <v>12</v>
      </c>
      <c r="D417" s="32" t="s">
        <v>9</v>
      </c>
      <c r="E417" s="64" t="s">
        <v>151</v>
      </c>
      <c r="F417" s="97">
        <v>52.5</v>
      </c>
      <c r="G417" s="98">
        <v>75.6</v>
      </c>
      <c r="H417" s="227"/>
      <c r="I417" s="35">
        <f t="shared" si="23"/>
        <v>0</v>
      </c>
      <c r="J417" s="36">
        <f t="shared" si="24"/>
        <v>0</v>
      </c>
      <c r="K417" s="7"/>
    </row>
    <row r="418" spans="1:11" ht="43.5" customHeight="1">
      <c r="A418" s="132" t="s">
        <v>331</v>
      </c>
      <c r="B418" s="99">
        <v>50</v>
      </c>
      <c r="C418" s="32" t="s">
        <v>12</v>
      </c>
      <c r="D418" s="32" t="s">
        <v>9</v>
      </c>
      <c r="E418" s="64" t="s">
        <v>151</v>
      </c>
      <c r="F418" s="97">
        <v>52.5</v>
      </c>
      <c r="G418" s="98">
        <v>75.6</v>
      </c>
      <c r="H418" s="227"/>
      <c r="I418" s="35">
        <f t="shared" si="23"/>
        <v>0</v>
      </c>
      <c r="J418" s="36">
        <f t="shared" si="24"/>
        <v>0</v>
      </c>
      <c r="K418" s="7"/>
    </row>
    <row r="419" spans="1:11" ht="43.5" customHeight="1">
      <c r="A419" s="132" t="s">
        <v>332</v>
      </c>
      <c r="B419" s="99">
        <v>50</v>
      </c>
      <c r="C419" s="32" t="s">
        <v>12</v>
      </c>
      <c r="D419" s="32" t="s">
        <v>9</v>
      </c>
      <c r="E419" s="64" t="s">
        <v>151</v>
      </c>
      <c r="F419" s="97">
        <v>52.5</v>
      </c>
      <c r="G419" s="98">
        <v>75.6</v>
      </c>
      <c r="H419" s="227"/>
      <c r="I419" s="35">
        <f t="shared" si="23"/>
        <v>0</v>
      </c>
      <c r="J419" s="36">
        <f t="shared" si="24"/>
        <v>0</v>
      </c>
      <c r="K419" s="7"/>
    </row>
    <row r="420" spans="1:11" ht="43.5" customHeight="1">
      <c r="A420" s="132" t="s">
        <v>333</v>
      </c>
      <c r="B420" s="99">
        <v>50</v>
      </c>
      <c r="C420" s="32" t="s">
        <v>12</v>
      </c>
      <c r="D420" s="32" t="s">
        <v>9</v>
      </c>
      <c r="E420" s="64" t="s">
        <v>151</v>
      </c>
      <c r="F420" s="97">
        <v>52.5</v>
      </c>
      <c r="G420" s="98">
        <v>75.6</v>
      </c>
      <c r="H420" s="227"/>
      <c r="I420" s="35">
        <f t="shared" si="23"/>
        <v>0</v>
      </c>
      <c r="J420" s="36">
        <f t="shared" si="24"/>
        <v>0</v>
      </c>
      <c r="K420" s="7"/>
    </row>
    <row r="421" spans="1:11" ht="43.5" customHeight="1">
      <c r="A421" s="48" t="s">
        <v>394</v>
      </c>
      <c r="B421" s="99">
        <v>50</v>
      </c>
      <c r="C421" s="32" t="s">
        <v>12</v>
      </c>
      <c r="D421" s="32" t="s">
        <v>9</v>
      </c>
      <c r="E421" s="64" t="s">
        <v>151</v>
      </c>
      <c r="F421" s="97">
        <v>52.5</v>
      </c>
      <c r="G421" s="98">
        <v>75.6</v>
      </c>
      <c r="H421" s="227"/>
      <c r="I421" s="35">
        <f t="shared" si="23"/>
        <v>0</v>
      </c>
      <c r="J421" s="36">
        <f t="shared" si="24"/>
        <v>0</v>
      </c>
      <c r="K421" s="7"/>
    </row>
    <row r="422" spans="1:11" ht="43.5" customHeight="1">
      <c r="A422" s="48" t="s">
        <v>334</v>
      </c>
      <c r="B422" s="99">
        <v>50</v>
      </c>
      <c r="C422" s="32" t="s">
        <v>12</v>
      </c>
      <c r="D422" s="32" t="s">
        <v>9</v>
      </c>
      <c r="E422" s="64" t="s">
        <v>151</v>
      </c>
      <c r="F422" s="97">
        <v>52.5</v>
      </c>
      <c r="G422" s="98">
        <v>75.6</v>
      </c>
      <c r="H422" s="227"/>
      <c r="I422" s="35">
        <f t="shared" si="23"/>
        <v>0</v>
      </c>
      <c r="J422" s="36">
        <f t="shared" si="24"/>
        <v>0</v>
      </c>
      <c r="K422" s="7"/>
    </row>
    <row r="423" spans="1:11" ht="43.5" customHeight="1">
      <c r="A423" s="48" t="s">
        <v>335</v>
      </c>
      <c r="B423" s="99">
        <v>50</v>
      </c>
      <c r="C423" s="32" t="s">
        <v>12</v>
      </c>
      <c r="D423" s="32" t="s">
        <v>9</v>
      </c>
      <c r="E423" s="64" t="s">
        <v>151</v>
      </c>
      <c r="F423" s="97">
        <v>52.5</v>
      </c>
      <c r="G423" s="98">
        <v>75.6</v>
      </c>
      <c r="H423" s="227"/>
      <c r="I423" s="35">
        <f t="shared" si="23"/>
        <v>0</v>
      </c>
      <c r="J423" s="36">
        <f t="shared" si="24"/>
        <v>0</v>
      </c>
      <c r="K423" s="7"/>
    </row>
    <row r="424" spans="1:11" ht="43.5" customHeight="1">
      <c r="A424" s="48" t="s">
        <v>336</v>
      </c>
      <c r="B424" s="99">
        <v>50</v>
      </c>
      <c r="C424" s="32" t="s">
        <v>12</v>
      </c>
      <c r="D424" s="32" t="s">
        <v>9</v>
      </c>
      <c r="E424" s="64" t="s">
        <v>151</v>
      </c>
      <c r="F424" s="97">
        <v>61.25</v>
      </c>
      <c r="G424" s="98">
        <v>88.19999999999999</v>
      </c>
      <c r="H424" s="227"/>
      <c r="I424" s="35">
        <f t="shared" si="23"/>
        <v>0</v>
      </c>
      <c r="J424" s="36">
        <f t="shared" si="24"/>
        <v>0</v>
      </c>
      <c r="K424" s="7"/>
    </row>
    <row r="425" spans="1:11" ht="43.5" customHeight="1">
      <c r="A425" s="48" t="s">
        <v>322</v>
      </c>
      <c r="B425" s="99">
        <v>50</v>
      </c>
      <c r="C425" s="32" t="s">
        <v>12</v>
      </c>
      <c r="D425" s="32" t="s">
        <v>9</v>
      </c>
      <c r="E425" s="64" t="s">
        <v>151</v>
      </c>
      <c r="F425" s="97">
        <v>67.5</v>
      </c>
      <c r="G425" s="98">
        <v>97.19999999999999</v>
      </c>
      <c r="H425" s="227"/>
      <c r="I425" s="35">
        <f t="shared" si="23"/>
        <v>0</v>
      </c>
      <c r="J425" s="36">
        <f t="shared" si="24"/>
        <v>0</v>
      </c>
      <c r="K425" s="7"/>
    </row>
    <row r="426" spans="1:11" ht="43.5" customHeight="1">
      <c r="A426" s="48" t="s">
        <v>323</v>
      </c>
      <c r="B426" s="99">
        <v>50</v>
      </c>
      <c r="C426" s="32" t="s">
        <v>12</v>
      </c>
      <c r="D426" s="32" t="s">
        <v>9</v>
      </c>
      <c r="E426" s="64" t="s">
        <v>151</v>
      </c>
      <c r="F426" s="97">
        <v>61.25</v>
      </c>
      <c r="G426" s="98">
        <v>88.19999999999999</v>
      </c>
      <c r="H426" s="227"/>
      <c r="I426" s="35">
        <f t="shared" si="23"/>
        <v>0</v>
      </c>
      <c r="J426" s="36">
        <f t="shared" si="24"/>
        <v>0</v>
      </c>
      <c r="K426" s="7"/>
    </row>
    <row r="427" spans="1:11" ht="43.5" customHeight="1">
      <c r="A427" s="48" t="s">
        <v>324</v>
      </c>
      <c r="B427" s="99">
        <v>50</v>
      </c>
      <c r="C427" s="32" t="s">
        <v>12</v>
      </c>
      <c r="D427" s="32" t="s">
        <v>9</v>
      </c>
      <c r="E427" s="64" t="s">
        <v>151</v>
      </c>
      <c r="F427" s="97">
        <v>61.25</v>
      </c>
      <c r="G427" s="98">
        <v>88.19999999999999</v>
      </c>
      <c r="H427" s="227"/>
      <c r="I427" s="35">
        <f t="shared" si="23"/>
        <v>0</v>
      </c>
      <c r="J427" s="36">
        <f t="shared" si="24"/>
        <v>0</v>
      </c>
      <c r="K427" s="7"/>
    </row>
    <row r="428" spans="1:11" ht="43.5" customHeight="1">
      <c r="A428" s="48" t="s">
        <v>337</v>
      </c>
      <c r="B428" s="99">
        <v>300</v>
      </c>
      <c r="C428" s="32" t="s">
        <v>12</v>
      </c>
      <c r="D428" s="32" t="s">
        <v>9</v>
      </c>
      <c r="E428" s="64" t="s">
        <v>151</v>
      </c>
      <c r="F428" s="97">
        <v>362.5</v>
      </c>
      <c r="G428" s="98">
        <v>522</v>
      </c>
      <c r="H428" s="227"/>
      <c r="I428" s="35">
        <f t="shared" si="23"/>
        <v>0</v>
      </c>
      <c r="J428" s="36">
        <f t="shared" si="24"/>
        <v>0</v>
      </c>
      <c r="K428" s="7"/>
    </row>
    <row r="429" spans="1:11" ht="43.5" customHeight="1">
      <c r="A429" s="48" t="s">
        <v>338</v>
      </c>
      <c r="B429" s="99">
        <v>300</v>
      </c>
      <c r="C429" s="32" t="s">
        <v>12</v>
      </c>
      <c r="D429" s="32" t="s">
        <v>9</v>
      </c>
      <c r="E429" s="64" t="s">
        <v>151</v>
      </c>
      <c r="F429" s="97">
        <v>175</v>
      </c>
      <c r="G429" s="98">
        <v>252</v>
      </c>
      <c r="H429" s="227"/>
      <c r="I429" s="35">
        <f t="shared" si="23"/>
        <v>0</v>
      </c>
      <c r="J429" s="36">
        <f t="shared" si="24"/>
        <v>0</v>
      </c>
      <c r="K429" s="7"/>
    </row>
    <row r="430" spans="1:11" ht="43.5" customHeight="1">
      <c r="A430" s="133" t="s">
        <v>156</v>
      </c>
      <c r="B430" s="134"/>
      <c r="C430" s="135"/>
      <c r="D430" s="135"/>
      <c r="E430" s="136"/>
      <c r="F430" s="191"/>
      <c r="G430" s="137"/>
      <c r="H430" s="226" t="s">
        <v>59</v>
      </c>
      <c r="I430" s="138"/>
      <c r="J430" s="139"/>
      <c r="K430" s="7"/>
    </row>
    <row r="431" spans="1:11" ht="72.75" customHeight="1">
      <c r="A431" s="48" t="s">
        <v>339</v>
      </c>
      <c r="B431" s="99">
        <v>300</v>
      </c>
      <c r="C431" s="32" t="s">
        <v>12</v>
      </c>
      <c r="D431" s="32" t="s">
        <v>47</v>
      </c>
      <c r="E431" s="64" t="s">
        <v>35</v>
      </c>
      <c r="F431" s="97">
        <v>296.25</v>
      </c>
      <c r="G431" s="98">
        <v>408.82499999999993</v>
      </c>
      <c r="H431" s="227"/>
      <c r="I431" s="35">
        <f>H431*F431</f>
        <v>0</v>
      </c>
      <c r="J431" s="36">
        <f>B431*H431</f>
        <v>0</v>
      </c>
      <c r="K431" s="7"/>
    </row>
    <row r="432" spans="1:11" ht="44.25" customHeight="1">
      <c r="A432" s="48" t="s">
        <v>340</v>
      </c>
      <c r="B432" s="99">
        <v>50</v>
      </c>
      <c r="C432" s="32" t="s">
        <v>12</v>
      </c>
      <c r="D432" s="32" t="s">
        <v>9</v>
      </c>
      <c r="E432" s="64" t="s">
        <v>35</v>
      </c>
      <c r="F432" s="97">
        <v>233.75</v>
      </c>
      <c r="G432" s="98">
        <v>322.575</v>
      </c>
      <c r="H432" s="227"/>
      <c r="I432" s="35">
        <f>H432*F432</f>
        <v>0</v>
      </c>
      <c r="J432" s="36">
        <f>B432*H432</f>
        <v>0</v>
      </c>
      <c r="K432" s="7"/>
    </row>
    <row r="433" spans="1:11" ht="44.25" customHeight="1">
      <c r="A433" s="48" t="s">
        <v>395</v>
      </c>
      <c r="B433" s="99">
        <v>5</v>
      </c>
      <c r="C433" s="32" t="s">
        <v>12</v>
      </c>
      <c r="D433" s="32" t="s">
        <v>157</v>
      </c>
      <c r="E433" s="64" t="s">
        <v>57</v>
      </c>
      <c r="F433" s="97">
        <v>65</v>
      </c>
      <c r="G433" s="98">
        <v>89.69999999999999</v>
      </c>
      <c r="H433" s="227"/>
      <c r="I433" s="35">
        <f>H433*F433</f>
        <v>0</v>
      </c>
      <c r="J433" s="36">
        <f>B433*H433</f>
        <v>0</v>
      </c>
      <c r="K433" s="7"/>
    </row>
    <row r="434" spans="1:11" ht="44.25" customHeight="1">
      <c r="A434" s="48" t="s">
        <v>341</v>
      </c>
      <c r="B434" s="99">
        <v>50</v>
      </c>
      <c r="C434" s="32" t="s">
        <v>12</v>
      </c>
      <c r="D434" s="32" t="s">
        <v>47</v>
      </c>
      <c r="E434" s="64" t="s">
        <v>57</v>
      </c>
      <c r="F434" s="97">
        <v>122.5</v>
      </c>
      <c r="G434" s="98">
        <v>169.04999999999998</v>
      </c>
      <c r="H434" s="227"/>
      <c r="I434" s="35">
        <f>H434*F434</f>
        <v>0</v>
      </c>
      <c r="J434" s="36">
        <f>B434*H434</f>
        <v>0</v>
      </c>
      <c r="K434" s="7"/>
    </row>
    <row r="435" spans="1:11" ht="44.25" customHeight="1">
      <c r="A435" s="48" t="s">
        <v>342</v>
      </c>
      <c r="B435" s="99">
        <v>20</v>
      </c>
      <c r="C435" s="32" t="s">
        <v>12</v>
      </c>
      <c r="D435" s="32" t="s">
        <v>9</v>
      </c>
      <c r="E435" s="64" t="s">
        <v>158</v>
      </c>
      <c r="F435" s="97">
        <v>196.25</v>
      </c>
      <c r="G435" s="98">
        <v>270.825</v>
      </c>
      <c r="H435" s="227"/>
      <c r="I435" s="35">
        <f>H435*F435</f>
        <v>0</v>
      </c>
      <c r="J435" s="36">
        <f>B435*H435</f>
        <v>0</v>
      </c>
      <c r="K435" s="7"/>
    </row>
    <row r="436" spans="1:11" ht="44.25" customHeight="1">
      <c r="A436" s="140" t="s">
        <v>159</v>
      </c>
      <c r="B436" s="141"/>
      <c r="C436" s="142"/>
      <c r="D436" s="142"/>
      <c r="E436" s="143"/>
      <c r="F436" s="191"/>
      <c r="G436" s="144"/>
      <c r="H436" s="229" t="s">
        <v>59</v>
      </c>
      <c r="I436" s="145"/>
      <c r="J436" s="146"/>
      <c r="K436" s="7"/>
    </row>
    <row r="437" spans="1:11" ht="44.25" customHeight="1">
      <c r="A437" s="48" t="s">
        <v>396</v>
      </c>
      <c r="B437" s="85">
        <v>20</v>
      </c>
      <c r="C437" s="32" t="s">
        <v>18</v>
      </c>
      <c r="D437" s="32" t="s">
        <v>148</v>
      </c>
      <c r="E437" s="64" t="s">
        <v>160</v>
      </c>
      <c r="F437" s="97">
        <v>39</v>
      </c>
      <c r="G437" s="98">
        <v>52.64999999999999</v>
      </c>
      <c r="H437" s="227"/>
      <c r="I437" s="35">
        <f aca="true" t="shared" si="25" ref="I437:I463">H437*F437</f>
        <v>0</v>
      </c>
      <c r="J437" s="36">
        <f aca="true" t="shared" si="26" ref="J437:J463">B437*H437</f>
        <v>0</v>
      </c>
      <c r="K437" s="7"/>
    </row>
    <row r="438" spans="1:11" ht="44.25" customHeight="1">
      <c r="A438" s="48" t="s">
        <v>161</v>
      </c>
      <c r="B438" s="85">
        <v>20</v>
      </c>
      <c r="C438" s="32" t="s">
        <v>18</v>
      </c>
      <c r="D438" s="32" t="s">
        <v>148</v>
      </c>
      <c r="E438" s="64" t="s">
        <v>160</v>
      </c>
      <c r="F438" s="97">
        <v>39</v>
      </c>
      <c r="G438" s="98">
        <v>52.64999999999999</v>
      </c>
      <c r="H438" s="227"/>
      <c r="I438" s="35">
        <f t="shared" si="25"/>
        <v>0</v>
      </c>
      <c r="J438" s="36">
        <f t="shared" si="26"/>
        <v>0</v>
      </c>
      <c r="K438" s="7"/>
    </row>
    <row r="439" spans="1:11" ht="44.25" customHeight="1">
      <c r="A439" s="48" t="s">
        <v>162</v>
      </c>
      <c r="B439" s="85">
        <v>20</v>
      </c>
      <c r="C439" s="32" t="s">
        <v>18</v>
      </c>
      <c r="D439" s="32" t="s">
        <v>148</v>
      </c>
      <c r="E439" s="64" t="s">
        <v>160</v>
      </c>
      <c r="F439" s="97">
        <v>39</v>
      </c>
      <c r="G439" s="98">
        <v>52.64999999999999</v>
      </c>
      <c r="H439" s="227"/>
      <c r="I439" s="35">
        <f t="shared" si="25"/>
        <v>0</v>
      </c>
      <c r="J439" s="36">
        <f t="shared" si="26"/>
        <v>0</v>
      </c>
      <c r="K439" s="7"/>
    </row>
    <row r="440" spans="1:11" ht="44.25" customHeight="1">
      <c r="A440" s="48" t="s">
        <v>397</v>
      </c>
      <c r="B440" s="85">
        <v>20</v>
      </c>
      <c r="C440" s="32" t="s">
        <v>18</v>
      </c>
      <c r="D440" s="32" t="s">
        <v>148</v>
      </c>
      <c r="E440" s="64" t="s">
        <v>160</v>
      </c>
      <c r="F440" s="97">
        <v>39</v>
      </c>
      <c r="G440" s="98">
        <v>52.64999999999999</v>
      </c>
      <c r="H440" s="227"/>
      <c r="I440" s="35">
        <f t="shared" si="25"/>
        <v>0</v>
      </c>
      <c r="J440" s="36">
        <f t="shared" si="26"/>
        <v>0</v>
      </c>
      <c r="K440" s="7"/>
    </row>
    <row r="441" spans="1:11" ht="44.25" customHeight="1">
      <c r="A441" s="48" t="s">
        <v>163</v>
      </c>
      <c r="B441" s="85">
        <v>20</v>
      </c>
      <c r="C441" s="32" t="s">
        <v>18</v>
      </c>
      <c r="D441" s="32" t="s">
        <v>148</v>
      </c>
      <c r="E441" s="64" t="s">
        <v>160</v>
      </c>
      <c r="F441" s="97">
        <v>39</v>
      </c>
      <c r="G441" s="98">
        <v>52.64999999999999</v>
      </c>
      <c r="H441" s="227"/>
      <c r="I441" s="35">
        <f t="shared" si="25"/>
        <v>0</v>
      </c>
      <c r="J441" s="36">
        <f t="shared" si="26"/>
        <v>0</v>
      </c>
      <c r="K441" s="7"/>
    </row>
    <row r="442" spans="1:11" ht="44.25" customHeight="1">
      <c r="A442" s="48" t="s">
        <v>164</v>
      </c>
      <c r="B442" s="85">
        <v>20</v>
      </c>
      <c r="C442" s="32" t="s">
        <v>18</v>
      </c>
      <c r="D442" s="32" t="s">
        <v>148</v>
      </c>
      <c r="E442" s="64" t="s">
        <v>160</v>
      </c>
      <c r="F442" s="97">
        <v>39</v>
      </c>
      <c r="G442" s="98">
        <v>52.64999999999999</v>
      </c>
      <c r="H442" s="227"/>
      <c r="I442" s="35">
        <f t="shared" si="25"/>
        <v>0</v>
      </c>
      <c r="J442" s="36">
        <f t="shared" si="26"/>
        <v>0</v>
      </c>
      <c r="K442" s="7"/>
    </row>
    <row r="443" spans="1:11" ht="44.25" customHeight="1">
      <c r="A443" s="48" t="s">
        <v>165</v>
      </c>
      <c r="B443" s="85">
        <v>20</v>
      </c>
      <c r="C443" s="32" t="s">
        <v>18</v>
      </c>
      <c r="D443" s="32" t="s">
        <v>148</v>
      </c>
      <c r="E443" s="64" t="s">
        <v>160</v>
      </c>
      <c r="F443" s="97">
        <v>39</v>
      </c>
      <c r="G443" s="98">
        <v>52.64999999999999</v>
      </c>
      <c r="H443" s="227"/>
      <c r="I443" s="35">
        <f t="shared" si="25"/>
        <v>0</v>
      </c>
      <c r="J443" s="36">
        <f t="shared" si="26"/>
        <v>0</v>
      </c>
      <c r="K443" s="7"/>
    </row>
    <row r="444" spans="1:11" ht="44.25" customHeight="1">
      <c r="A444" s="48" t="s">
        <v>166</v>
      </c>
      <c r="B444" s="85">
        <v>100</v>
      </c>
      <c r="C444" s="32" t="s">
        <v>18</v>
      </c>
      <c r="D444" s="32" t="s">
        <v>47</v>
      </c>
      <c r="E444" s="64" t="s">
        <v>160</v>
      </c>
      <c r="F444" s="97">
        <v>107.9</v>
      </c>
      <c r="G444" s="98">
        <v>145.665</v>
      </c>
      <c r="H444" s="227"/>
      <c r="I444" s="35">
        <f t="shared" si="25"/>
        <v>0</v>
      </c>
      <c r="J444" s="36">
        <f t="shared" si="26"/>
        <v>0</v>
      </c>
      <c r="K444" s="7"/>
    </row>
    <row r="445" spans="1:11" ht="44.25" customHeight="1">
      <c r="A445" s="120" t="s">
        <v>398</v>
      </c>
      <c r="B445" s="85">
        <v>45</v>
      </c>
      <c r="C445" s="32" t="s">
        <v>18</v>
      </c>
      <c r="D445" s="32" t="s">
        <v>99</v>
      </c>
      <c r="E445" s="64" t="s">
        <v>160</v>
      </c>
      <c r="F445" s="97">
        <v>87.10000000000001</v>
      </c>
      <c r="G445" s="98">
        <v>117.58500000000001</v>
      </c>
      <c r="H445" s="227"/>
      <c r="I445" s="35">
        <f t="shared" si="25"/>
        <v>0</v>
      </c>
      <c r="J445" s="36">
        <f t="shared" si="26"/>
        <v>0</v>
      </c>
      <c r="K445" s="7"/>
    </row>
    <row r="446" spans="1:11" ht="44.25" customHeight="1">
      <c r="A446" s="120" t="s">
        <v>167</v>
      </c>
      <c r="B446" s="85">
        <v>45</v>
      </c>
      <c r="C446" s="32" t="s">
        <v>18</v>
      </c>
      <c r="D446" s="32" t="s">
        <v>99</v>
      </c>
      <c r="E446" s="64" t="s">
        <v>160</v>
      </c>
      <c r="F446" s="97">
        <v>87.10000000000001</v>
      </c>
      <c r="G446" s="98">
        <v>117.58500000000001</v>
      </c>
      <c r="H446" s="227"/>
      <c r="I446" s="35">
        <f t="shared" si="25"/>
        <v>0</v>
      </c>
      <c r="J446" s="36">
        <f t="shared" si="26"/>
        <v>0</v>
      </c>
      <c r="K446" s="7"/>
    </row>
    <row r="447" spans="1:11" ht="44.25" customHeight="1">
      <c r="A447" s="120" t="s">
        <v>399</v>
      </c>
      <c r="B447" s="85">
        <v>45</v>
      </c>
      <c r="C447" s="32" t="s">
        <v>18</v>
      </c>
      <c r="D447" s="32" t="s">
        <v>99</v>
      </c>
      <c r="E447" s="64" t="s">
        <v>160</v>
      </c>
      <c r="F447" s="97">
        <v>87.10000000000001</v>
      </c>
      <c r="G447" s="98">
        <v>117.58500000000001</v>
      </c>
      <c r="H447" s="227"/>
      <c r="I447" s="35">
        <f t="shared" si="25"/>
        <v>0</v>
      </c>
      <c r="J447" s="36">
        <f t="shared" si="26"/>
        <v>0</v>
      </c>
      <c r="K447" s="7"/>
    </row>
    <row r="448" spans="1:11" ht="44.25" customHeight="1">
      <c r="A448" s="120" t="s">
        <v>168</v>
      </c>
      <c r="B448" s="85">
        <v>45</v>
      </c>
      <c r="C448" s="32" t="s">
        <v>18</v>
      </c>
      <c r="D448" s="32" t="s">
        <v>99</v>
      </c>
      <c r="E448" s="64" t="s">
        <v>160</v>
      </c>
      <c r="F448" s="97">
        <v>87.10000000000001</v>
      </c>
      <c r="G448" s="98">
        <v>117.58500000000001</v>
      </c>
      <c r="H448" s="227"/>
      <c r="I448" s="35">
        <f t="shared" si="25"/>
        <v>0</v>
      </c>
      <c r="J448" s="36">
        <f t="shared" si="26"/>
        <v>0</v>
      </c>
      <c r="K448" s="7"/>
    </row>
    <row r="449" spans="1:11" ht="81" customHeight="1">
      <c r="A449" s="120" t="s">
        <v>169</v>
      </c>
      <c r="B449" s="85">
        <v>45</v>
      </c>
      <c r="C449" s="32" t="s">
        <v>18</v>
      </c>
      <c r="D449" s="32" t="s">
        <v>99</v>
      </c>
      <c r="E449" s="64" t="s">
        <v>160</v>
      </c>
      <c r="F449" s="97">
        <v>87.10000000000001</v>
      </c>
      <c r="G449" s="98">
        <v>117.58500000000001</v>
      </c>
      <c r="H449" s="227"/>
      <c r="I449" s="35">
        <f t="shared" si="25"/>
        <v>0</v>
      </c>
      <c r="J449" s="36">
        <f t="shared" si="26"/>
        <v>0</v>
      </c>
      <c r="K449" s="7"/>
    </row>
    <row r="450" spans="1:11" ht="45" customHeight="1">
      <c r="A450" s="120" t="s">
        <v>400</v>
      </c>
      <c r="B450" s="85">
        <v>45</v>
      </c>
      <c r="C450" s="32" t="s">
        <v>18</v>
      </c>
      <c r="D450" s="32" t="s">
        <v>99</v>
      </c>
      <c r="E450" s="64" t="s">
        <v>160</v>
      </c>
      <c r="F450" s="97">
        <v>87.10000000000001</v>
      </c>
      <c r="G450" s="98">
        <v>117.58500000000001</v>
      </c>
      <c r="H450" s="227"/>
      <c r="I450" s="35">
        <f t="shared" si="25"/>
        <v>0</v>
      </c>
      <c r="J450" s="36">
        <f t="shared" si="26"/>
        <v>0</v>
      </c>
      <c r="K450" s="7"/>
    </row>
    <row r="451" spans="1:11" ht="45" customHeight="1">
      <c r="A451" s="120" t="s">
        <v>401</v>
      </c>
      <c r="B451" s="85">
        <v>45</v>
      </c>
      <c r="C451" s="32" t="s">
        <v>18</v>
      </c>
      <c r="D451" s="32" t="s">
        <v>99</v>
      </c>
      <c r="E451" s="64" t="s">
        <v>160</v>
      </c>
      <c r="F451" s="97">
        <v>87.10000000000001</v>
      </c>
      <c r="G451" s="98">
        <v>117.58500000000001</v>
      </c>
      <c r="H451" s="227"/>
      <c r="I451" s="35">
        <f t="shared" si="25"/>
        <v>0</v>
      </c>
      <c r="J451" s="36">
        <f t="shared" si="26"/>
        <v>0</v>
      </c>
      <c r="K451" s="7"/>
    </row>
    <row r="452" spans="1:11" ht="45" customHeight="1">
      <c r="A452" s="120" t="s">
        <v>402</v>
      </c>
      <c r="B452" s="85">
        <v>45</v>
      </c>
      <c r="C452" s="32" t="s">
        <v>18</v>
      </c>
      <c r="D452" s="32" t="s">
        <v>99</v>
      </c>
      <c r="E452" s="64" t="s">
        <v>160</v>
      </c>
      <c r="F452" s="97">
        <v>87.10000000000001</v>
      </c>
      <c r="G452" s="98">
        <v>117.58500000000001</v>
      </c>
      <c r="H452" s="227"/>
      <c r="I452" s="35">
        <f t="shared" si="25"/>
        <v>0</v>
      </c>
      <c r="J452" s="36">
        <f t="shared" si="26"/>
        <v>0</v>
      </c>
      <c r="K452" s="7"/>
    </row>
    <row r="453" spans="1:11" ht="45" customHeight="1">
      <c r="A453" s="120" t="s">
        <v>403</v>
      </c>
      <c r="B453" s="85">
        <v>45</v>
      </c>
      <c r="C453" s="32" t="s">
        <v>18</v>
      </c>
      <c r="D453" s="32" t="s">
        <v>99</v>
      </c>
      <c r="E453" s="64" t="s">
        <v>160</v>
      </c>
      <c r="F453" s="97">
        <v>87.10000000000001</v>
      </c>
      <c r="G453" s="98">
        <v>117.58500000000001</v>
      </c>
      <c r="H453" s="227"/>
      <c r="I453" s="35">
        <f t="shared" si="25"/>
        <v>0</v>
      </c>
      <c r="J453" s="36">
        <f t="shared" si="26"/>
        <v>0</v>
      </c>
      <c r="K453" s="7"/>
    </row>
    <row r="454" spans="1:11" ht="45" customHeight="1">
      <c r="A454" s="120" t="s">
        <v>404</v>
      </c>
      <c r="B454" s="85">
        <v>45</v>
      </c>
      <c r="C454" s="32" t="s">
        <v>18</v>
      </c>
      <c r="D454" s="32" t="s">
        <v>99</v>
      </c>
      <c r="E454" s="64" t="s">
        <v>160</v>
      </c>
      <c r="F454" s="97">
        <v>87.10000000000001</v>
      </c>
      <c r="G454" s="98">
        <v>117.58500000000001</v>
      </c>
      <c r="H454" s="227"/>
      <c r="I454" s="35">
        <f t="shared" si="25"/>
        <v>0</v>
      </c>
      <c r="J454" s="36">
        <f t="shared" si="26"/>
        <v>0</v>
      </c>
      <c r="K454" s="7"/>
    </row>
    <row r="455" spans="1:11" ht="45" customHeight="1">
      <c r="A455" s="120" t="s">
        <v>405</v>
      </c>
      <c r="B455" s="85">
        <v>45</v>
      </c>
      <c r="C455" s="32" t="s">
        <v>18</v>
      </c>
      <c r="D455" s="32" t="s">
        <v>99</v>
      </c>
      <c r="E455" s="64" t="s">
        <v>160</v>
      </c>
      <c r="F455" s="97">
        <v>87.10000000000001</v>
      </c>
      <c r="G455" s="98">
        <v>117.58500000000001</v>
      </c>
      <c r="H455" s="227"/>
      <c r="I455" s="35">
        <f t="shared" si="25"/>
        <v>0</v>
      </c>
      <c r="J455" s="36">
        <f t="shared" si="26"/>
        <v>0</v>
      </c>
      <c r="K455" s="7"/>
    </row>
    <row r="456" spans="1:11" ht="45" customHeight="1">
      <c r="A456" s="48" t="s">
        <v>406</v>
      </c>
      <c r="B456" s="58">
        <v>30</v>
      </c>
      <c r="C456" s="32" t="s">
        <v>12</v>
      </c>
      <c r="D456" s="32" t="s">
        <v>99</v>
      </c>
      <c r="E456" s="64" t="s">
        <v>160</v>
      </c>
      <c r="F456" s="97">
        <v>29.900000000000002</v>
      </c>
      <c r="G456" s="98">
        <v>40.364999999999995</v>
      </c>
      <c r="H456" s="227"/>
      <c r="I456" s="35">
        <f t="shared" si="25"/>
        <v>0</v>
      </c>
      <c r="J456" s="36">
        <f t="shared" si="26"/>
        <v>0</v>
      </c>
      <c r="K456" s="7"/>
    </row>
    <row r="457" spans="1:11" ht="45" customHeight="1">
      <c r="A457" s="48" t="s">
        <v>343</v>
      </c>
      <c r="B457" s="58">
        <v>30</v>
      </c>
      <c r="C457" s="32" t="s">
        <v>12</v>
      </c>
      <c r="D457" s="32" t="s">
        <v>99</v>
      </c>
      <c r="E457" s="64" t="s">
        <v>160</v>
      </c>
      <c r="F457" s="97">
        <v>29.900000000000002</v>
      </c>
      <c r="G457" s="98">
        <v>40.364999999999995</v>
      </c>
      <c r="H457" s="227"/>
      <c r="I457" s="35">
        <f t="shared" si="25"/>
        <v>0</v>
      </c>
      <c r="J457" s="36">
        <f t="shared" si="26"/>
        <v>0</v>
      </c>
      <c r="K457" s="7"/>
    </row>
    <row r="458" spans="1:11" ht="45" customHeight="1">
      <c r="A458" s="48" t="s">
        <v>344</v>
      </c>
      <c r="B458" s="58">
        <v>30</v>
      </c>
      <c r="C458" s="32" t="s">
        <v>12</v>
      </c>
      <c r="D458" s="32" t="s">
        <v>99</v>
      </c>
      <c r="E458" s="64" t="s">
        <v>160</v>
      </c>
      <c r="F458" s="97">
        <v>29.900000000000002</v>
      </c>
      <c r="G458" s="98">
        <v>40.364999999999995</v>
      </c>
      <c r="H458" s="227"/>
      <c r="I458" s="35">
        <f t="shared" si="25"/>
        <v>0</v>
      </c>
      <c r="J458" s="36">
        <f t="shared" si="26"/>
        <v>0</v>
      </c>
      <c r="K458" s="7"/>
    </row>
    <row r="459" spans="1:11" ht="45" customHeight="1">
      <c r="A459" s="48" t="s">
        <v>345</v>
      </c>
      <c r="B459" s="58">
        <v>30</v>
      </c>
      <c r="C459" s="32" t="s">
        <v>12</v>
      </c>
      <c r="D459" s="32" t="s">
        <v>99</v>
      </c>
      <c r="E459" s="64" t="s">
        <v>160</v>
      </c>
      <c r="F459" s="97">
        <v>29.900000000000002</v>
      </c>
      <c r="G459" s="98">
        <v>40.364999999999995</v>
      </c>
      <c r="H459" s="227"/>
      <c r="I459" s="35">
        <f t="shared" si="25"/>
        <v>0</v>
      </c>
      <c r="J459" s="36">
        <f t="shared" si="26"/>
        <v>0</v>
      </c>
      <c r="K459" s="7"/>
    </row>
    <row r="460" spans="1:11" ht="45" customHeight="1">
      <c r="A460" s="48" t="s">
        <v>407</v>
      </c>
      <c r="B460" s="58">
        <v>30</v>
      </c>
      <c r="C460" s="32" t="s">
        <v>12</v>
      </c>
      <c r="D460" s="32" t="s">
        <v>99</v>
      </c>
      <c r="E460" s="64" t="s">
        <v>160</v>
      </c>
      <c r="F460" s="97">
        <v>29.900000000000002</v>
      </c>
      <c r="G460" s="98">
        <v>40.364999999999995</v>
      </c>
      <c r="H460" s="227"/>
      <c r="I460" s="35">
        <f t="shared" si="25"/>
        <v>0</v>
      </c>
      <c r="J460" s="36">
        <f t="shared" si="26"/>
        <v>0</v>
      </c>
      <c r="K460" s="7"/>
    </row>
    <row r="461" spans="1:11" ht="45" customHeight="1">
      <c r="A461" s="48" t="s">
        <v>346</v>
      </c>
      <c r="B461" s="58">
        <v>26</v>
      </c>
      <c r="C461" s="32" t="s">
        <v>12</v>
      </c>
      <c r="D461" s="32" t="s">
        <v>99</v>
      </c>
      <c r="E461" s="64" t="s">
        <v>160</v>
      </c>
      <c r="F461" s="97">
        <v>29.900000000000002</v>
      </c>
      <c r="G461" s="98">
        <v>40.364999999999995</v>
      </c>
      <c r="H461" s="227"/>
      <c r="I461" s="35">
        <f t="shared" si="25"/>
        <v>0</v>
      </c>
      <c r="J461" s="36">
        <f t="shared" si="26"/>
        <v>0</v>
      </c>
      <c r="K461" s="7"/>
    </row>
    <row r="462" spans="1:11" ht="45" customHeight="1">
      <c r="A462" s="48" t="s">
        <v>347</v>
      </c>
      <c r="B462" s="58">
        <v>30</v>
      </c>
      <c r="C462" s="32" t="s">
        <v>12</v>
      </c>
      <c r="D462" s="32" t="s">
        <v>99</v>
      </c>
      <c r="E462" s="64" t="s">
        <v>160</v>
      </c>
      <c r="F462" s="97">
        <v>29.900000000000002</v>
      </c>
      <c r="G462" s="98">
        <v>40.364999999999995</v>
      </c>
      <c r="H462" s="227"/>
      <c r="I462" s="35">
        <f t="shared" si="25"/>
        <v>0</v>
      </c>
      <c r="J462" s="36">
        <f t="shared" si="26"/>
        <v>0</v>
      </c>
      <c r="K462" s="7"/>
    </row>
    <row r="463" spans="1:11" ht="45" customHeight="1">
      <c r="A463" s="48" t="s">
        <v>348</v>
      </c>
      <c r="B463" s="58">
        <v>30</v>
      </c>
      <c r="C463" s="32" t="s">
        <v>12</v>
      </c>
      <c r="D463" s="32" t="s">
        <v>99</v>
      </c>
      <c r="E463" s="64" t="s">
        <v>160</v>
      </c>
      <c r="F463" s="97">
        <v>29.900000000000002</v>
      </c>
      <c r="G463" s="98">
        <v>40.364999999999995</v>
      </c>
      <c r="H463" s="227"/>
      <c r="I463" s="35">
        <f t="shared" si="25"/>
        <v>0</v>
      </c>
      <c r="J463" s="36">
        <f t="shared" si="26"/>
        <v>0</v>
      </c>
      <c r="K463" s="7"/>
    </row>
    <row r="464" spans="1:11" ht="51" customHeight="1">
      <c r="A464" s="147" t="s">
        <v>170</v>
      </c>
      <c r="B464" s="113"/>
      <c r="C464" s="114"/>
      <c r="D464" s="114"/>
      <c r="E464" s="115" t="s">
        <v>171</v>
      </c>
      <c r="F464" s="191"/>
      <c r="G464" s="116"/>
      <c r="H464" s="223" t="s">
        <v>59</v>
      </c>
      <c r="I464" s="117"/>
      <c r="J464" s="118"/>
      <c r="K464" s="7"/>
    </row>
    <row r="465" spans="1:11" ht="45" customHeight="1">
      <c r="A465" s="148" t="s">
        <v>172</v>
      </c>
      <c r="B465" s="58">
        <v>50</v>
      </c>
      <c r="C465" s="32" t="s">
        <v>18</v>
      </c>
      <c r="D465" s="32" t="s">
        <v>99</v>
      </c>
      <c r="E465" s="80" t="s">
        <v>57</v>
      </c>
      <c r="F465" s="97">
        <v>108.75</v>
      </c>
      <c r="G465" s="98">
        <v>152.685</v>
      </c>
      <c r="H465" s="227"/>
      <c r="I465" s="35">
        <f aca="true" t="shared" si="27" ref="I465:I483">H465*F465</f>
        <v>0</v>
      </c>
      <c r="J465" s="36">
        <f aca="true" t="shared" si="28" ref="J465:J483">B465*H465</f>
        <v>0</v>
      </c>
      <c r="K465" s="7"/>
    </row>
    <row r="466" spans="1:11" ht="45" customHeight="1">
      <c r="A466" s="122" t="s">
        <v>173</v>
      </c>
      <c r="B466" s="58">
        <v>50</v>
      </c>
      <c r="C466" s="32" t="s">
        <v>18</v>
      </c>
      <c r="D466" s="32" t="s">
        <v>99</v>
      </c>
      <c r="E466" s="80" t="s">
        <v>57</v>
      </c>
      <c r="F466" s="97">
        <v>108.75</v>
      </c>
      <c r="G466" s="98">
        <v>152.685</v>
      </c>
      <c r="H466" s="227"/>
      <c r="I466" s="35">
        <f t="shared" si="27"/>
        <v>0</v>
      </c>
      <c r="J466" s="36">
        <f t="shared" si="28"/>
        <v>0</v>
      </c>
      <c r="K466" s="7"/>
    </row>
    <row r="467" spans="1:11" ht="45" customHeight="1">
      <c r="A467" s="122" t="s">
        <v>174</v>
      </c>
      <c r="B467" s="58">
        <v>50</v>
      </c>
      <c r="C467" s="32" t="s">
        <v>18</v>
      </c>
      <c r="D467" s="32" t="s">
        <v>99</v>
      </c>
      <c r="E467" s="80" t="s">
        <v>57</v>
      </c>
      <c r="F467" s="97">
        <v>108.75</v>
      </c>
      <c r="G467" s="98">
        <v>152.685</v>
      </c>
      <c r="H467" s="227"/>
      <c r="I467" s="35">
        <f t="shared" si="27"/>
        <v>0</v>
      </c>
      <c r="J467" s="36">
        <f t="shared" si="28"/>
        <v>0</v>
      </c>
      <c r="K467" s="7"/>
    </row>
    <row r="468" spans="1:11" ht="45" customHeight="1">
      <c r="A468" s="122" t="s">
        <v>175</v>
      </c>
      <c r="B468" s="58">
        <v>50</v>
      </c>
      <c r="C468" s="32" t="s">
        <v>18</v>
      </c>
      <c r="D468" s="32" t="s">
        <v>99</v>
      </c>
      <c r="E468" s="80" t="s">
        <v>57</v>
      </c>
      <c r="F468" s="97">
        <v>108.75</v>
      </c>
      <c r="G468" s="98">
        <v>152.685</v>
      </c>
      <c r="H468" s="227"/>
      <c r="I468" s="35">
        <f t="shared" si="27"/>
        <v>0</v>
      </c>
      <c r="J468" s="36">
        <f t="shared" si="28"/>
        <v>0</v>
      </c>
      <c r="K468" s="7"/>
    </row>
    <row r="469" spans="1:11" ht="45" customHeight="1">
      <c r="A469" s="122" t="s">
        <v>176</v>
      </c>
      <c r="B469" s="58">
        <v>50</v>
      </c>
      <c r="C469" s="32" t="s">
        <v>18</v>
      </c>
      <c r="D469" s="32" t="s">
        <v>99</v>
      </c>
      <c r="E469" s="80" t="s">
        <v>57</v>
      </c>
      <c r="F469" s="97">
        <v>108.75</v>
      </c>
      <c r="G469" s="98">
        <v>152.685</v>
      </c>
      <c r="H469" s="227"/>
      <c r="I469" s="35">
        <f t="shared" si="27"/>
        <v>0</v>
      </c>
      <c r="J469" s="36">
        <f t="shared" si="28"/>
        <v>0</v>
      </c>
      <c r="K469" s="7"/>
    </row>
    <row r="470" spans="1:11" ht="45" customHeight="1">
      <c r="A470" s="122" t="s">
        <v>177</v>
      </c>
      <c r="B470" s="58">
        <v>50</v>
      </c>
      <c r="C470" s="32" t="s">
        <v>18</v>
      </c>
      <c r="D470" s="32" t="s">
        <v>99</v>
      </c>
      <c r="E470" s="80" t="s">
        <v>57</v>
      </c>
      <c r="F470" s="97">
        <v>108.75</v>
      </c>
      <c r="G470" s="98">
        <v>152.685</v>
      </c>
      <c r="H470" s="227"/>
      <c r="I470" s="35">
        <f t="shared" si="27"/>
        <v>0</v>
      </c>
      <c r="J470" s="36">
        <f t="shared" si="28"/>
        <v>0</v>
      </c>
      <c r="K470" s="7"/>
    </row>
    <row r="471" spans="1:11" ht="45" customHeight="1">
      <c r="A471" s="122" t="s">
        <v>178</v>
      </c>
      <c r="B471" s="58">
        <v>50</v>
      </c>
      <c r="C471" s="32" t="s">
        <v>18</v>
      </c>
      <c r="D471" s="32" t="s">
        <v>99</v>
      </c>
      <c r="E471" s="80" t="s">
        <v>57</v>
      </c>
      <c r="F471" s="97">
        <v>108.75</v>
      </c>
      <c r="G471" s="98">
        <v>152.685</v>
      </c>
      <c r="H471" s="227"/>
      <c r="I471" s="35">
        <f t="shared" si="27"/>
        <v>0</v>
      </c>
      <c r="J471" s="36">
        <f t="shared" si="28"/>
        <v>0</v>
      </c>
      <c r="K471" s="7"/>
    </row>
    <row r="472" spans="1:11" ht="45" customHeight="1">
      <c r="A472" s="122" t="s">
        <v>179</v>
      </c>
      <c r="B472" s="58">
        <v>50</v>
      </c>
      <c r="C472" s="32" t="s">
        <v>18</v>
      </c>
      <c r="D472" s="32" t="s">
        <v>99</v>
      </c>
      <c r="E472" s="80" t="s">
        <v>57</v>
      </c>
      <c r="F472" s="97">
        <v>108.75</v>
      </c>
      <c r="G472" s="98">
        <v>152.685</v>
      </c>
      <c r="H472" s="227"/>
      <c r="I472" s="35">
        <f t="shared" si="27"/>
        <v>0</v>
      </c>
      <c r="J472" s="36">
        <f t="shared" si="28"/>
        <v>0</v>
      </c>
      <c r="K472" s="7"/>
    </row>
    <row r="473" spans="1:11" ht="60" customHeight="1">
      <c r="A473" s="122" t="s">
        <v>180</v>
      </c>
      <c r="B473" s="58">
        <v>50</v>
      </c>
      <c r="C473" s="32" t="s">
        <v>18</v>
      </c>
      <c r="D473" s="32" t="s">
        <v>99</v>
      </c>
      <c r="E473" s="80" t="s">
        <v>57</v>
      </c>
      <c r="F473" s="97">
        <v>123.75</v>
      </c>
      <c r="G473" s="98">
        <v>173.745</v>
      </c>
      <c r="H473" s="227"/>
      <c r="I473" s="35">
        <f t="shared" si="27"/>
        <v>0</v>
      </c>
      <c r="J473" s="36">
        <f t="shared" si="28"/>
        <v>0</v>
      </c>
      <c r="K473" s="7"/>
    </row>
    <row r="474" spans="1:11" ht="43.5" customHeight="1">
      <c r="A474" s="122" t="s">
        <v>181</v>
      </c>
      <c r="B474" s="58">
        <v>50</v>
      </c>
      <c r="C474" s="32" t="s">
        <v>18</v>
      </c>
      <c r="D474" s="32" t="s">
        <v>99</v>
      </c>
      <c r="E474" s="80" t="s">
        <v>57</v>
      </c>
      <c r="F474" s="97">
        <v>123.75</v>
      </c>
      <c r="G474" s="98">
        <v>173.745</v>
      </c>
      <c r="H474" s="227"/>
      <c r="I474" s="35">
        <f t="shared" si="27"/>
        <v>0</v>
      </c>
      <c r="J474" s="36">
        <f t="shared" si="28"/>
        <v>0</v>
      </c>
      <c r="K474" s="7"/>
    </row>
    <row r="475" spans="1:11" ht="43.5" customHeight="1">
      <c r="A475" s="122" t="s">
        <v>182</v>
      </c>
      <c r="B475" s="58">
        <v>50</v>
      </c>
      <c r="C475" s="32" t="s">
        <v>18</v>
      </c>
      <c r="D475" s="32" t="s">
        <v>99</v>
      </c>
      <c r="E475" s="80" t="s">
        <v>57</v>
      </c>
      <c r="F475" s="97">
        <v>123.75</v>
      </c>
      <c r="G475" s="98">
        <v>173.745</v>
      </c>
      <c r="H475" s="227"/>
      <c r="I475" s="35">
        <f t="shared" si="27"/>
        <v>0</v>
      </c>
      <c r="J475" s="36">
        <f t="shared" si="28"/>
        <v>0</v>
      </c>
      <c r="K475" s="7"/>
    </row>
    <row r="476" spans="1:11" ht="43.5" customHeight="1">
      <c r="A476" s="122" t="s">
        <v>183</v>
      </c>
      <c r="B476" s="58">
        <v>50</v>
      </c>
      <c r="C476" s="32" t="s">
        <v>18</v>
      </c>
      <c r="D476" s="32" t="s">
        <v>99</v>
      </c>
      <c r="E476" s="80" t="s">
        <v>57</v>
      </c>
      <c r="F476" s="97">
        <v>123.75</v>
      </c>
      <c r="G476" s="98">
        <v>173.745</v>
      </c>
      <c r="H476" s="227"/>
      <c r="I476" s="35">
        <f t="shared" si="27"/>
        <v>0</v>
      </c>
      <c r="J476" s="36">
        <f t="shared" si="28"/>
        <v>0</v>
      </c>
      <c r="K476" s="7"/>
    </row>
    <row r="477" spans="1:11" ht="96" customHeight="1">
      <c r="A477" s="122" t="s">
        <v>184</v>
      </c>
      <c r="B477" s="58">
        <v>50</v>
      </c>
      <c r="C477" s="32" t="s">
        <v>18</v>
      </c>
      <c r="D477" s="32" t="s">
        <v>99</v>
      </c>
      <c r="E477" s="80" t="s">
        <v>57</v>
      </c>
      <c r="F477" s="97">
        <v>123.75</v>
      </c>
      <c r="G477" s="98">
        <v>173.745</v>
      </c>
      <c r="H477" s="227"/>
      <c r="I477" s="35">
        <f t="shared" si="27"/>
        <v>0</v>
      </c>
      <c r="J477" s="36">
        <f t="shared" si="28"/>
        <v>0</v>
      </c>
      <c r="K477" s="7"/>
    </row>
    <row r="478" spans="1:11" ht="46.5" customHeight="1">
      <c r="A478" s="122" t="s">
        <v>185</v>
      </c>
      <c r="B478" s="58">
        <v>50</v>
      </c>
      <c r="C478" s="32" t="s">
        <v>18</v>
      </c>
      <c r="D478" s="32" t="s">
        <v>99</v>
      </c>
      <c r="E478" s="80" t="s">
        <v>57</v>
      </c>
      <c r="F478" s="97">
        <v>123.75</v>
      </c>
      <c r="G478" s="98">
        <v>173.745</v>
      </c>
      <c r="H478" s="227"/>
      <c r="I478" s="35">
        <f t="shared" si="27"/>
        <v>0</v>
      </c>
      <c r="J478" s="36">
        <f t="shared" si="28"/>
        <v>0</v>
      </c>
      <c r="K478" s="7"/>
    </row>
    <row r="479" spans="1:11" ht="46.5" customHeight="1">
      <c r="A479" s="122" t="s">
        <v>186</v>
      </c>
      <c r="B479" s="58">
        <v>50</v>
      </c>
      <c r="C479" s="32" t="s">
        <v>18</v>
      </c>
      <c r="D479" s="32" t="s">
        <v>99</v>
      </c>
      <c r="E479" s="80" t="s">
        <v>57</v>
      </c>
      <c r="F479" s="97">
        <v>123.75</v>
      </c>
      <c r="G479" s="98">
        <v>173.745</v>
      </c>
      <c r="H479" s="227"/>
      <c r="I479" s="35">
        <f t="shared" si="27"/>
        <v>0</v>
      </c>
      <c r="J479" s="36">
        <f t="shared" si="28"/>
        <v>0</v>
      </c>
      <c r="K479" s="7"/>
    </row>
    <row r="480" spans="1:11" ht="46.5" customHeight="1">
      <c r="A480" s="122" t="s">
        <v>187</v>
      </c>
      <c r="B480" s="58">
        <v>50</v>
      </c>
      <c r="C480" s="32" t="s">
        <v>18</v>
      </c>
      <c r="D480" s="32" t="s">
        <v>99</v>
      </c>
      <c r="E480" s="80" t="s">
        <v>57</v>
      </c>
      <c r="F480" s="97">
        <v>123.75</v>
      </c>
      <c r="G480" s="98">
        <v>173.745</v>
      </c>
      <c r="H480" s="227"/>
      <c r="I480" s="35">
        <f t="shared" si="27"/>
        <v>0</v>
      </c>
      <c r="J480" s="36">
        <f t="shared" si="28"/>
        <v>0</v>
      </c>
      <c r="K480" s="7"/>
    </row>
    <row r="481" spans="1:11" ht="46.5" customHeight="1">
      <c r="A481" s="122" t="s">
        <v>188</v>
      </c>
      <c r="B481" s="58">
        <v>50</v>
      </c>
      <c r="C481" s="32" t="s">
        <v>18</v>
      </c>
      <c r="D481" s="32" t="s">
        <v>99</v>
      </c>
      <c r="E481" s="80" t="s">
        <v>57</v>
      </c>
      <c r="F481" s="97">
        <v>151.25</v>
      </c>
      <c r="G481" s="98">
        <v>212.355</v>
      </c>
      <c r="H481" s="227"/>
      <c r="I481" s="35">
        <f t="shared" si="27"/>
        <v>0</v>
      </c>
      <c r="J481" s="36">
        <f t="shared" si="28"/>
        <v>0</v>
      </c>
      <c r="K481" s="7"/>
    </row>
    <row r="482" spans="1:11" ht="46.5" customHeight="1">
      <c r="A482" s="122" t="s">
        <v>189</v>
      </c>
      <c r="B482" s="58">
        <v>50</v>
      </c>
      <c r="C482" s="32" t="s">
        <v>18</v>
      </c>
      <c r="D482" s="32" t="s">
        <v>99</v>
      </c>
      <c r="E482" s="80" t="s">
        <v>57</v>
      </c>
      <c r="F482" s="97">
        <v>151.25</v>
      </c>
      <c r="G482" s="98">
        <v>212.355</v>
      </c>
      <c r="H482" s="227"/>
      <c r="I482" s="35">
        <f t="shared" si="27"/>
        <v>0</v>
      </c>
      <c r="J482" s="36">
        <f t="shared" si="28"/>
        <v>0</v>
      </c>
      <c r="K482" s="7"/>
    </row>
    <row r="483" spans="1:11" ht="46.5" customHeight="1">
      <c r="A483" s="122" t="s">
        <v>190</v>
      </c>
      <c r="B483" s="58">
        <v>50</v>
      </c>
      <c r="C483" s="32" t="s">
        <v>18</v>
      </c>
      <c r="D483" s="32" t="s">
        <v>99</v>
      </c>
      <c r="E483" s="80" t="s">
        <v>57</v>
      </c>
      <c r="F483" s="97">
        <v>151.25</v>
      </c>
      <c r="G483" s="98">
        <v>212.355</v>
      </c>
      <c r="H483" s="227"/>
      <c r="I483" s="35">
        <f t="shared" si="27"/>
        <v>0</v>
      </c>
      <c r="J483" s="36">
        <f t="shared" si="28"/>
        <v>0</v>
      </c>
      <c r="K483" s="7"/>
    </row>
    <row r="484" spans="1:11" ht="46.5" customHeight="1">
      <c r="A484" s="149" t="s">
        <v>191</v>
      </c>
      <c r="B484" s="150"/>
      <c r="C484" s="151"/>
      <c r="D484" s="151"/>
      <c r="E484" s="115"/>
      <c r="F484" s="191"/>
      <c r="G484" s="152"/>
      <c r="H484" s="223" t="s">
        <v>59</v>
      </c>
      <c r="I484" s="117"/>
      <c r="J484" s="118"/>
      <c r="K484" s="7"/>
    </row>
    <row r="485" spans="1:11" ht="46.5" customHeight="1">
      <c r="A485" s="48" t="s">
        <v>192</v>
      </c>
      <c r="B485" s="85">
        <v>230</v>
      </c>
      <c r="C485" s="32" t="s">
        <v>18</v>
      </c>
      <c r="D485" s="32" t="s">
        <v>99</v>
      </c>
      <c r="E485" s="80" t="s">
        <v>598</v>
      </c>
      <c r="F485" s="97">
        <v>125</v>
      </c>
      <c r="G485" s="98">
        <v>172.49999999999997</v>
      </c>
      <c r="H485" s="227"/>
      <c r="I485" s="35">
        <f aca="true" t="shared" si="29" ref="I485:I505">H485*F485</f>
        <v>0</v>
      </c>
      <c r="J485" s="36">
        <f aca="true" t="shared" si="30" ref="J485:J505">B485*H485</f>
        <v>0</v>
      </c>
      <c r="K485" s="7"/>
    </row>
    <row r="486" spans="1:11" ht="46.5" customHeight="1">
      <c r="A486" s="120" t="s">
        <v>193</v>
      </c>
      <c r="B486" s="85">
        <v>230</v>
      </c>
      <c r="C486" s="32" t="s">
        <v>18</v>
      </c>
      <c r="D486" s="32" t="s">
        <v>99</v>
      </c>
      <c r="E486" s="80" t="s">
        <v>598</v>
      </c>
      <c r="F486" s="97">
        <v>181.25</v>
      </c>
      <c r="G486" s="98">
        <v>250.125</v>
      </c>
      <c r="H486" s="227"/>
      <c r="I486" s="35">
        <f t="shared" si="29"/>
        <v>0</v>
      </c>
      <c r="J486" s="36">
        <f t="shared" si="30"/>
        <v>0</v>
      </c>
      <c r="K486" s="7"/>
    </row>
    <row r="487" spans="1:11" ht="46.5" customHeight="1">
      <c r="A487" s="48" t="s">
        <v>194</v>
      </c>
      <c r="B487" s="85">
        <v>230</v>
      </c>
      <c r="C487" s="32" t="s">
        <v>18</v>
      </c>
      <c r="D487" s="32" t="s">
        <v>99</v>
      </c>
      <c r="E487" s="80" t="s">
        <v>598</v>
      </c>
      <c r="F487" s="97">
        <v>125</v>
      </c>
      <c r="G487" s="98">
        <v>172.49999999999997</v>
      </c>
      <c r="H487" s="227"/>
      <c r="I487" s="35">
        <f t="shared" si="29"/>
        <v>0</v>
      </c>
      <c r="J487" s="36">
        <f t="shared" si="30"/>
        <v>0</v>
      </c>
      <c r="K487" s="7"/>
    </row>
    <row r="488" spans="1:11" ht="46.5" customHeight="1">
      <c r="A488" s="48" t="s">
        <v>195</v>
      </c>
      <c r="B488" s="85">
        <v>230</v>
      </c>
      <c r="C488" s="32" t="s">
        <v>18</v>
      </c>
      <c r="D488" s="32" t="s">
        <v>99</v>
      </c>
      <c r="E488" s="80" t="s">
        <v>598</v>
      </c>
      <c r="F488" s="97">
        <v>237.5</v>
      </c>
      <c r="G488" s="98">
        <v>327.74999999999994</v>
      </c>
      <c r="H488" s="227"/>
      <c r="I488" s="35">
        <f t="shared" si="29"/>
        <v>0</v>
      </c>
      <c r="J488" s="36">
        <f t="shared" si="30"/>
        <v>0</v>
      </c>
      <c r="K488" s="7"/>
    </row>
    <row r="489" spans="1:11" ht="46.5" customHeight="1">
      <c r="A489" s="48" t="s">
        <v>196</v>
      </c>
      <c r="B489" s="85">
        <v>230</v>
      </c>
      <c r="C489" s="32" t="s">
        <v>18</v>
      </c>
      <c r="D489" s="32" t="s">
        <v>99</v>
      </c>
      <c r="E489" s="80" t="s">
        <v>598</v>
      </c>
      <c r="F489" s="97">
        <v>300</v>
      </c>
      <c r="G489" s="98">
        <v>414</v>
      </c>
      <c r="H489" s="227"/>
      <c r="I489" s="35">
        <f t="shared" si="29"/>
        <v>0</v>
      </c>
      <c r="J489" s="36">
        <f t="shared" si="30"/>
        <v>0</v>
      </c>
      <c r="K489" s="7"/>
    </row>
    <row r="490" spans="1:11" ht="46.5" customHeight="1">
      <c r="A490" s="48" t="s">
        <v>197</v>
      </c>
      <c r="B490" s="85">
        <v>230</v>
      </c>
      <c r="C490" s="32" t="s">
        <v>18</v>
      </c>
      <c r="D490" s="32" t="s">
        <v>99</v>
      </c>
      <c r="E490" s="80" t="s">
        <v>598</v>
      </c>
      <c r="F490" s="97">
        <v>237.5</v>
      </c>
      <c r="G490" s="98">
        <v>327.74999999999994</v>
      </c>
      <c r="H490" s="227"/>
      <c r="I490" s="35">
        <f t="shared" si="29"/>
        <v>0</v>
      </c>
      <c r="J490" s="36">
        <f t="shared" si="30"/>
        <v>0</v>
      </c>
      <c r="K490" s="7"/>
    </row>
    <row r="491" spans="1:11" ht="46.5" customHeight="1">
      <c r="A491" s="48" t="s">
        <v>198</v>
      </c>
      <c r="B491" s="85">
        <v>230</v>
      </c>
      <c r="C491" s="32" t="s">
        <v>18</v>
      </c>
      <c r="D491" s="32" t="s">
        <v>99</v>
      </c>
      <c r="E491" s="80" t="s">
        <v>598</v>
      </c>
      <c r="F491" s="97">
        <v>362.5</v>
      </c>
      <c r="G491" s="98">
        <v>500.25</v>
      </c>
      <c r="H491" s="227"/>
      <c r="I491" s="35">
        <f t="shared" si="29"/>
        <v>0</v>
      </c>
      <c r="J491" s="36">
        <f t="shared" si="30"/>
        <v>0</v>
      </c>
      <c r="K491" s="7"/>
    </row>
    <row r="492" spans="1:11" ht="46.5" customHeight="1">
      <c r="A492" s="48" t="s">
        <v>199</v>
      </c>
      <c r="B492" s="85">
        <v>230</v>
      </c>
      <c r="C492" s="32" t="s">
        <v>18</v>
      </c>
      <c r="D492" s="32" t="s">
        <v>99</v>
      </c>
      <c r="E492" s="80" t="s">
        <v>598</v>
      </c>
      <c r="F492" s="97">
        <v>331.25</v>
      </c>
      <c r="G492" s="98">
        <v>457.125</v>
      </c>
      <c r="H492" s="227"/>
      <c r="I492" s="35">
        <f t="shared" si="29"/>
        <v>0</v>
      </c>
      <c r="J492" s="36">
        <f t="shared" si="30"/>
        <v>0</v>
      </c>
      <c r="K492" s="7"/>
    </row>
    <row r="493" spans="1:11" ht="46.5" customHeight="1">
      <c r="A493" s="48" t="s">
        <v>200</v>
      </c>
      <c r="B493" s="85">
        <v>230</v>
      </c>
      <c r="C493" s="32" t="s">
        <v>18</v>
      </c>
      <c r="D493" s="32" t="s">
        <v>99</v>
      </c>
      <c r="E493" s="80" t="s">
        <v>598</v>
      </c>
      <c r="F493" s="97">
        <v>331.25</v>
      </c>
      <c r="G493" s="98">
        <v>457.125</v>
      </c>
      <c r="H493" s="227"/>
      <c r="I493" s="35">
        <f t="shared" si="29"/>
        <v>0</v>
      </c>
      <c r="J493" s="36">
        <f t="shared" si="30"/>
        <v>0</v>
      </c>
      <c r="K493" s="7"/>
    </row>
    <row r="494" spans="1:11" ht="46.5" customHeight="1">
      <c r="A494" s="48" t="s">
        <v>201</v>
      </c>
      <c r="B494" s="85">
        <v>230</v>
      </c>
      <c r="C494" s="32" t="s">
        <v>18</v>
      </c>
      <c r="D494" s="32" t="s">
        <v>99</v>
      </c>
      <c r="E494" s="80" t="s">
        <v>598</v>
      </c>
      <c r="F494" s="97">
        <v>581.25</v>
      </c>
      <c r="G494" s="98">
        <v>802.125</v>
      </c>
      <c r="H494" s="227"/>
      <c r="I494" s="35">
        <f t="shared" si="29"/>
        <v>0</v>
      </c>
      <c r="J494" s="36">
        <f t="shared" si="30"/>
        <v>0</v>
      </c>
      <c r="K494" s="7"/>
    </row>
    <row r="495" spans="1:11" ht="46.5" customHeight="1">
      <c r="A495" s="48" t="s">
        <v>202</v>
      </c>
      <c r="B495" s="85">
        <v>230</v>
      </c>
      <c r="C495" s="32" t="s">
        <v>18</v>
      </c>
      <c r="D495" s="32" t="s">
        <v>99</v>
      </c>
      <c r="E495" s="80" t="s">
        <v>598</v>
      </c>
      <c r="F495" s="97">
        <v>518.75</v>
      </c>
      <c r="G495" s="98">
        <v>715.8749999999999</v>
      </c>
      <c r="H495" s="227"/>
      <c r="I495" s="35">
        <f t="shared" si="29"/>
        <v>0</v>
      </c>
      <c r="J495" s="36">
        <f t="shared" si="30"/>
        <v>0</v>
      </c>
      <c r="K495" s="7"/>
    </row>
    <row r="496" spans="1:11" ht="46.5" customHeight="1">
      <c r="A496" s="48" t="s">
        <v>203</v>
      </c>
      <c r="B496" s="85">
        <v>230</v>
      </c>
      <c r="C496" s="32" t="s">
        <v>18</v>
      </c>
      <c r="D496" s="32" t="s">
        <v>99</v>
      </c>
      <c r="E496" s="80" t="s">
        <v>598</v>
      </c>
      <c r="F496" s="97">
        <v>418.75</v>
      </c>
      <c r="G496" s="98">
        <v>577.8749999999999</v>
      </c>
      <c r="H496" s="227"/>
      <c r="I496" s="35">
        <f t="shared" si="29"/>
        <v>0</v>
      </c>
      <c r="J496" s="36">
        <f t="shared" si="30"/>
        <v>0</v>
      </c>
      <c r="K496" s="7"/>
    </row>
    <row r="497" spans="1:11" ht="46.5" customHeight="1">
      <c r="A497" s="48" t="s">
        <v>204</v>
      </c>
      <c r="B497" s="85">
        <v>230</v>
      </c>
      <c r="C497" s="32" t="s">
        <v>18</v>
      </c>
      <c r="D497" s="32" t="s">
        <v>99</v>
      </c>
      <c r="E497" s="80" t="s">
        <v>598</v>
      </c>
      <c r="F497" s="97">
        <v>900</v>
      </c>
      <c r="G497" s="98">
        <v>1241.9999999999998</v>
      </c>
      <c r="H497" s="227"/>
      <c r="I497" s="35">
        <f t="shared" si="29"/>
        <v>0</v>
      </c>
      <c r="J497" s="36">
        <f t="shared" si="30"/>
        <v>0</v>
      </c>
      <c r="K497" s="7"/>
    </row>
    <row r="498" spans="1:11" ht="46.5" customHeight="1">
      <c r="A498" s="48" t="s">
        <v>205</v>
      </c>
      <c r="B498" s="85">
        <v>230</v>
      </c>
      <c r="C498" s="32" t="s">
        <v>18</v>
      </c>
      <c r="D498" s="32" t="s">
        <v>99</v>
      </c>
      <c r="E498" s="80" t="s">
        <v>598</v>
      </c>
      <c r="F498" s="97">
        <v>412.5</v>
      </c>
      <c r="G498" s="98">
        <v>569.2499999999999</v>
      </c>
      <c r="H498" s="227"/>
      <c r="I498" s="35">
        <f t="shared" si="29"/>
        <v>0</v>
      </c>
      <c r="J498" s="36">
        <f t="shared" si="30"/>
        <v>0</v>
      </c>
      <c r="K498" s="7"/>
    </row>
    <row r="499" spans="1:11" ht="46.5" customHeight="1">
      <c r="A499" s="48" t="s">
        <v>206</v>
      </c>
      <c r="B499" s="85">
        <v>230</v>
      </c>
      <c r="C499" s="32" t="s">
        <v>18</v>
      </c>
      <c r="D499" s="32" t="s">
        <v>99</v>
      </c>
      <c r="E499" s="80" t="s">
        <v>598</v>
      </c>
      <c r="F499" s="97">
        <v>481.25</v>
      </c>
      <c r="G499" s="98">
        <v>664.1249999999999</v>
      </c>
      <c r="H499" s="227"/>
      <c r="I499" s="35">
        <f t="shared" si="29"/>
        <v>0</v>
      </c>
      <c r="J499" s="36">
        <f t="shared" si="30"/>
        <v>0</v>
      </c>
      <c r="K499" s="7"/>
    </row>
    <row r="500" spans="1:11" ht="46.5" customHeight="1">
      <c r="A500" s="48" t="s">
        <v>207</v>
      </c>
      <c r="B500" s="85">
        <v>230</v>
      </c>
      <c r="C500" s="32" t="s">
        <v>18</v>
      </c>
      <c r="D500" s="32" t="s">
        <v>99</v>
      </c>
      <c r="E500" s="80" t="s">
        <v>598</v>
      </c>
      <c r="F500" s="97">
        <v>837.5</v>
      </c>
      <c r="G500" s="98">
        <v>1155.7499999999998</v>
      </c>
      <c r="H500" s="227"/>
      <c r="I500" s="35">
        <f t="shared" si="29"/>
        <v>0</v>
      </c>
      <c r="J500" s="36">
        <f t="shared" si="30"/>
        <v>0</v>
      </c>
      <c r="K500" s="7"/>
    </row>
    <row r="501" spans="1:11" ht="46.5" customHeight="1">
      <c r="A501" s="48" t="s">
        <v>208</v>
      </c>
      <c r="B501" s="85">
        <v>200</v>
      </c>
      <c r="C501" s="32" t="s">
        <v>18</v>
      </c>
      <c r="D501" s="32" t="s">
        <v>99</v>
      </c>
      <c r="E501" s="80" t="s">
        <v>598</v>
      </c>
      <c r="F501" s="97">
        <v>243.75</v>
      </c>
      <c r="G501" s="98">
        <v>336.37499999999994</v>
      </c>
      <c r="H501" s="227"/>
      <c r="I501" s="35">
        <f t="shared" si="29"/>
        <v>0</v>
      </c>
      <c r="J501" s="36">
        <f t="shared" si="30"/>
        <v>0</v>
      </c>
      <c r="K501" s="7"/>
    </row>
    <row r="502" spans="1:11" ht="46.5" customHeight="1">
      <c r="A502" s="48" t="s">
        <v>209</v>
      </c>
      <c r="B502" s="85">
        <v>230</v>
      </c>
      <c r="C502" s="32" t="s">
        <v>18</v>
      </c>
      <c r="D502" s="32" t="s">
        <v>99</v>
      </c>
      <c r="E502" s="80" t="s">
        <v>598</v>
      </c>
      <c r="F502" s="97">
        <v>1081.25</v>
      </c>
      <c r="G502" s="98">
        <v>1492.1249999999998</v>
      </c>
      <c r="H502" s="227"/>
      <c r="I502" s="35">
        <f t="shared" si="29"/>
        <v>0</v>
      </c>
      <c r="J502" s="36">
        <f t="shared" si="30"/>
        <v>0</v>
      </c>
      <c r="K502" s="7"/>
    </row>
    <row r="503" spans="1:11" ht="46.5" customHeight="1">
      <c r="A503" s="48" t="s">
        <v>210</v>
      </c>
      <c r="B503" s="85">
        <v>230</v>
      </c>
      <c r="C503" s="32" t="s">
        <v>18</v>
      </c>
      <c r="D503" s="32" t="s">
        <v>99</v>
      </c>
      <c r="E503" s="80" t="s">
        <v>598</v>
      </c>
      <c r="F503" s="97">
        <v>168.75</v>
      </c>
      <c r="G503" s="98">
        <v>232.875</v>
      </c>
      <c r="H503" s="227"/>
      <c r="I503" s="35">
        <f t="shared" si="29"/>
        <v>0</v>
      </c>
      <c r="J503" s="36">
        <f t="shared" si="30"/>
        <v>0</v>
      </c>
      <c r="K503" s="7"/>
    </row>
    <row r="504" spans="1:11" ht="46.5" customHeight="1">
      <c r="A504" s="48" t="s">
        <v>211</v>
      </c>
      <c r="B504" s="85">
        <v>230</v>
      </c>
      <c r="C504" s="32" t="s">
        <v>18</v>
      </c>
      <c r="D504" s="32" t="s">
        <v>99</v>
      </c>
      <c r="E504" s="80" t="s">
        <v>598</v>
      </c>
      <c r="F504" s="97">
        <v>725</v>
      </c>
      <c r="G504" s="98">
        <v>1000.5</v>
      </c>
      <c r="H504" s="227"/>
      <c r="I504" s="35">
        <f t="shared" si="29"/>
        <v>0</v>
      </c>
      <c r="J504" s="36">
        <f t="shared" si="30"/>
        <v>0</v>
      </c>
      <c r="K504" s="7"/>
    </row>
    <row r="505" spans="1:11" ht="46.5" customHeight="1">
      <c r="A505" s="48" t="s">
        <v>212</v>
      </c>
      <c r="B505" s="85">
        <v>100</v>
      </c>
      <c r="C505" s="32" t="s">
        <v>18</v>
      </c>
      <c r="D505" s="32" t="s">
        <v>99</v>
      </c>
      <c r="E505" s="80" t="s">
        <v>598</v>
      </c>
      <c r="F505" s="97">
        <v>431.25</v>
      </c>
      <c r="G505" s="98">
        <v>595.1249999999999</v>
      </c>
      <c r="H505" s="227"/>
      <c r="I505" s="35">
        <f t="shared" si="29"/>
        <v>0</v>
      </c>
      <c r="J505" s="36">
        <f t="shared" si="30"/>
        <v>0</v>
      </c>
      <c r="K505" s="7"/>
    </row>
    <row r="506" spans="1:11" ht="46.5" customHeight="1">
      <c r="A506" s="153" t="s">
        <v>213</v>
      </c>
      <c r="B506" s="150"/>
      <c r="C506" s="151"/>
      <c r="D506" s="151"/>
      <c r="E506" s="115"/>
      <c r="F506" s="191"/>
      <c r="G506" s="152"/>
      <c r="H506" s="223" t="s">
        <v>59</v>
      </c>
      <c r="I506" s="117"/>
      <c r="J506" s="118"/>
      <c r="K506" s="7"/>
    </row>
    <row r="507" spans="1:11" ht="46.5" customHeight="1">
      <c r="A507" s="48" t="s">
        <v>214</v>
      </c>
      <c r="B507" s="111">
        <v>250</v>
      </c>
      <c r="C507" s="32" t="s">
        <v>18</v>
      </c>
      <c r="D507" s="32" t="s">
        <v>215</v>
      </c>
      <c r="E507" s="80" t="s">
        <v>57</v>
      </c>
      <c r="F507" s="97">
        <v>120</v>
      </c>
      <c r="G507" s="154">
        <v>165.6</v>
      </c>
      <c r="H507" s="227"/>
      <c r="I507" s="35">
        <f aca="true" t="shared" si="31" ref="I507:I516">H507*F507</f>
        <v>0</v>
      </c>
      <c r="J507" s="36">
        <f aca="true" t="shared" si="32" ref="J507:J516">B507*H507</f>
        <v>0</v>
      </c>
      <c r="K507" s="7"/>
    </row>
    <row r="508" spans="1:11" ht="46.5" customHeight="1">
      <c r="A508" s="48" t="s">
        <v>216</v>
      </c>
      <c r="B508" s="111">
        <v>250</v>
      </c>
      <c r="C508" s="32" t="s">
        <v>18</v>
      </c>
      <c r="D508" s="32" t="s">
        <v>215</v>
      </c>
      <c r="E508" s="80" t="s">
        <v>57</v>
      </c>
      <c r="F508" s="97">
        <v>120</v>
      </c>
      <c r="G508" s="154">
        <v>165.6</v>
      </c>
      <c r="H508" s="227"/>
      <c r="I508" s="35">
        <f t="shared" si="31"/>
        <v>0</v>
      </c>
      <c r="J508" s="36">
        <f t="shared" si="32"/>
        <v>0</v>
      </c>
      <c r="K508" s="7"/>
    </row>
    <row r="509" spans="1:11" ht="46.5" customHeight="1">
      <c r="A509" s="48" t="s">
        <v>217</v>
      </c>
      <c r="B509" s="111">
        <v>250</v>
      </c>
      <c r="C509" s="32" t="s">
        <v>18</v>
      </c>
      <c r="D509" s="32" t="s">
        <v>215</v>
      </c>
      <c r="E509" s="80" t="s">
        <v>57</v>
      </c>
      <c r="F509" s="97">
        <v>175</v>
      </c>
      <c r="G509" s="98">
        <v>241.5</v>
      </c>
      <c r="H509" s="227"/>
      <c r="I509" s="35">
        <f t="shared" si="31"/>
        <v>0</v>
      </c>
      <c r="J509" s="36">
        <f t="shared" si="32"/>
        <v>0</v>
      </c>
      <c r="K509" s="7"/>
    </row>
    <row r="510" spans="1:11" ht="46.5" customHeight="1">
      <c r="A510" s="48" t="s">
        <v>218</v>
      </c>
      <c r="B510" s="111">
        <v>250</v>
      </c>
      <c r="C510" s="32" t="s">
        <v>18</v>
      </c>
      <c r="D510" s="32" t="s">
        <v>215</v>
      </c>
      <c r="E510" s="80" t="s">
        <v>57</v>
      </c>
      <c r="F510" s="97">
        <v>175</v>
      </c>
      <c r="G510" s="98">
        <v>241.5</v>
      </c>
      <c r="H510" s="227"/>
      <c r="I510" s="35">
        <f t="shared" si="31"/>
        <v>0</v>
      </c>
      <c r="J510" s="36">
        <f t="shared" si="32"/>
        <v>0</v>
      </c>
      <c r="K510" s="7"/>
    </row>
    <row r="511" spans="1:11" ht="46.5" customHeight="1">
      <c r="A511" s="48" t="s">
        <v>219</v>
      </c>
      <c r="B511" s="111">
        <v>250</v>
      </c>
      <c r="C511" s="32" t="s">
        <v>18</v>
      </c>
      <c r="D511" s="32" t="s">
        <v>215</v>
      </c>
      <c r="E511" s="80" t="s">
        <v>57</v>
      </c>
      <c r="F511" s="97">
        <v>112.5</v>
      </c>
      <c r="G511" s="98">
        <v>155.24999999999997</v>
      </c>
      <c r="H511" s="227"/>
      <c r="I511" s="35">
        <f t="shared" si="31"/>
        <v>0</v>
      </c>
      <c r="J511" s="36">
        <f t="shared" si="32"/>
        <v>0</v>
      </c>
      <c r="K511" s="7"/>
    </row>
    <row r="512" spans="1:11" ht="46.5" customHeight="1">
      <c r="A512" s="48" t="s">
        <v>220</v>
      </c>
      <c r="B512" s="111">
        <v>250</v>
      </c>
      <c r="C512" s="32" t="s">
        <v>18</v>
      </c>
      <c r="D512" s="32" t="s">
        <v>215</v>
      </c>
      <c r="E512" s="80" t="s">
        <v>57</v>
      </c>
      <c r="F512" s="97">
        <v>118.75</v>
      </c>
      <c r="G512" s="98">
        <v>163.87499999999997</v>
      </c>
      <c r="H512" s="227"/>
      <c r="I512" s="35">
        <f t="shared" si="31"/>
        <v>0</v>
      </c>
      <c r="J512" s="36">
        <f t="shared" si="32"/>
        <v>0</v>
      </c>
      <c r="K512" s="7"/>
    </row>
    <row r="513" spans="1:11" ht="46.5" customHeight="1">
      <c r="A513" s="48" t="s">
        <v>221</v>
      </c>
      <c r="B513" s="111">
        <v>250</v>
      </c>
      <c r="C513" s="32" t="s">
        <v>18</v>
      </c>
      <c r="D513" s="32" t="s">
        <v>215</v>
      </c>
      <c r="E513" s="80" t="s">
        <v>57</v>
      </c>
      <c r="F513" s="97">
        <v>100</v>
      </c>
      <c r="G513" s="154">
        <v>138</v>
      </c>
      <c r="H513" s="227"/>
      <c r="I513" s="35">
        <f t="shared" si="31"/>
        <v>0</v>
      </c>
      <c r="J513" s="36">
        <f t="shared" si="32"/>
        <v>0</v>
      </c>
      <c r="K513" s="7"/>
    </row>
    <row r="514" spans="1:11" ht="46.5" customHeight="1">
      <c r="A514" s="48" t="s">
        <v>222</v>
      </c>
      <c r="B514" s="111">
        <v>250</v>
      </c>
      <c r="C514" s="32" t="s">
        <v>18</v>
      </c>
      <c r="D514" s="32" t="s">
        <v>215</v>
      </c>
      <c r="E514" s="80" t="s">
        <v>57</v>
      </c>
      <c r="F514" s="97">
        <v>100</v>
      </c>
      <c r="G514" s="154">
        <v>138</v>
      </c>
      <c r="H514" s="227"/>
      <c r="I514" s="35">
        <f t="shared" si="31"/>
        <v>0</v>
      </c>
      <c r="J514" s="36">
        <f t="shared" si="32"/>
        <v>0</v>
      </c>
      <c r="K514" s="7"/>
    </row>
    <row r="515" spans="1:11" ht="46.5" customHeight="1">
      <c r="A515" s="48" t="s">
        <v>223</v>
      </c>
      <c r="B515" s="111">
        <v>200</v>
      </c>
      <c r="C515" s="32" t="s">
        <v>18</v>
      </c>
      <c r="D515" s="32" t="s">
        <v>215</v>
      </c>
      <c r="E515" s="80" t="s">
        <v>57</v>
      </c>
      <c r="F515" s="97">
        <v>100</v>
      </c>
      <c r="G515" s="154">
        <v>138</v>
      </c>
      <c r="H515" s="227"/>
      <c r="I515" s="35">
        <f t="shared" si="31"/>
        <v>0</v>
      </c>
      <c r="J515" s="36">
        <f t="shared" si="32"/>
        <v>0</v>
      </c>
      <c r="K515" s="7"/>
    </row>
    <row r="516" spans="1:11" ht="46.5" customHeight="1">
      <c r="A516" s="48" t="s">
        <v>224</v>
      </c>
      <c r="B516" s="111">
        <v>200</v>
      </c>
      <c r="C516" s="32" t="s">
        <v>18</v>
      </c>
      <c r="D516" s="32" t="s">
        <v>215</v>
      </c>
      <c r="E516" s="80" t="s">
        <v>57</v>
      </c>
      <c r="F516" s="97">
        <v>106.25</v>
      </c>
      <c r="G516" s="98">
        <v>146.62499999999997</v>
      </c>
      <c r="H516" s="227"/>
      <c r="I516" s="35">
        <f t="shared" si="31"/>
        <v>0</v>
      </c>
      <c r="J516" s="36">
        <f t="shared" si="32"/>
        <v>0</v>
      </c>
      <c r="K516" s="7"/>
    </row>
    <row r="517" spans="1:11" ht="46.5" customHeight="1">
      <c r="A517" s="155" t="s">
        <v>225</v>
      </c>
      <c r="B517" s="156"/>
      <c r="C517" s="157"/>
      <c r="D517" s="157"/>
      <c r="E517" s="136"/>
      <c r="F517" s="191"/>
      <c r="G517" s="158"/>
      <c r="H517" s="226" t="s">
        <v>59</v>
      </c>
      <c r="I517" s="138"/>
      <c r="J517" s="139"/>
      <c r="K517" s="7"/>
    </row>
    <row r="518" spans="1:11" ht="46.5" customHeight="1">
      <c r="A518" s="57" t="str">
        <f>HYPERLINK("http://beeko.ru/misvak-al-salah-ranee-al-falah/","Мисвак AL-Falah")</f>
        <v>Мисвак AL-Falah</v>
      </c>
      <c r="B518" s="58">
        <v>20</v>
      </c>
      <c r="C518" s="33" t="s">
        <v>8</v>
      </c>
      <c r="D518" s="34" t="s">
        <v>32</v>
      </c>
      <c r="E518" s="80" t="s">
        <v>57</v>
      </c>
      <c r="F518" s="97">
        <v>47.25</v>
      </c>
      <c r="G518" s="34">
        <v>131.25</v>
      </c>
      <c r="H518" s="227"/>
      <c r="I518" s="35">
        <f>H518*F518</f>
        <v>0</v>
      </c>
      <c r="J518" s="36">
        <f>B518*H518</f>
        <v>0</v>
      </c>
      <c r="K518" s="7"/>
    </row>
    <row r="519" spans="1:11" ht="46.5" customHeight="1">
      <c r="A519" s="57" t="s">
        <v>226</v>
      </c>
      <c r="B519" s="58">
        <v>20</v>
      </c>
      <c r="C519" s="33" t="s">
        <v>8</v>
      </c>
      <c r="D519" s="34" t="s">
        <v>32</v>
      </c>
      <c r="E519" s="80" t="s">
        <v>57</v>
      </c>
      <c r="F519" s="97">
        <v>40.5</v>
      </c>
      <c r="G519" s="34">
        <v>117</v>
      </c>
      <c r="H519" s="227"/>
      <c r="I519" s="35">
        <f>H519*F519</f>
        <v>0</v>
      </c>
      <c r="J519" s="36">
        <f>B519*H519</f>
        <v>0</v>
      </c>
      <c r="K519" s="7"/>
    </row>
    <row r="520" spans="1:11" ht="72.75" customHeight="1">
      <c r="A520" s="57" t="str">
        <f>HYPERLINK("http://beeko.ru/misvak-al-huda/","Мисвак Al-Huda")</f>
        <v>Мисвак Al-Huda</v>
      </c>
      <c r="B520" s="58">
        <v>20</v>
      </c>
      <c r="C520" s="33" t="s">
        <v>8</v>
      </c>
      <c r="D520" s="34" t="s">
        <v>32</v>
      </c>
      <c r="E520" s="80" t="s">
        <v>57</v>
      </c>
      <c r="F520" s="97">
        <v>36.45</v>
      </c>
      <c r="G520" s="34">
        <v>105</v>
      </c>
      <c r="H520" s="227"/>
      <c r="I520" s="35">
        <f>H520*F520</f>
        <v>0</v>
      </c>
      <c r="J520" s="36">
        <f>B520*H520</f>
        <v>0</v>
      </c>
      <c r="K520" s="7"/>
    </row>
    <row r="521" spans="1:11" ht="44.25" customHeight="1">
      <c r="A521" s="57" t="s">
        <v>227</v>
      </c>
      <c r="B521" s="58">
        <v>40</v>
      </c>
      <c r="C521" s="33" t="s">
        <v>8</v>
      </c>
      <c r="D521" s="34" t="s">
        <v>32</v>
      </c>
      <c r="E521" s="80" t="s">
        <v>57</v>
      </c>
      <c r="F521" s="97">
        <v>74.25</v>
      </c>
      <c r="G521" s="34">
        <v>137.5</v>
      </c>
      <c r="H521" s="227"/>
      <c r="I521" s="35">
        <v>0</v>
      </c>
      <c r="J521" s="36"/>
      <c r="K521" s="7"/>
    </row>
    <row r="522" spans="1:11" ht="44.25" customHeight="1">
      <c r="A522" s="57" t="str">
        <f>HYPERLINK("http://beeko.ru/zubnaya-pasta-siwak-f-s-ekstraktom-misvaka-sivaka/","Зубная паста SiwakF 50гр")</f>
        <v>Зубная паста SiwakF 50гр</v>
      </c>
      <c r="B522" s="58">
        <v>50</v>
      </c>
      <c r="C522" s="33" t="s">
        <v>8</v>
      </c>
      <c r="D522" s="34" t="s">
        <v>32</v>
      </c>
      <c r="E522" s="80" t="s">
        <v>599</v>
      </c>
      <c r="F522" s="97">
        <v>67.5</v>
      </c>
      <c r="G522" s="74">
        <v>125</v>
      </c>
      <c r="H522" s="227"/>
      <c r="I522" s="35">
        <f aca="true" t="shared" si="33" ref="I522:I540">H522*F522</f>
        <v>0</v>
      </c>
      <c r="J522" s="36">
        <f aca="true" t="shared" si="34" ref="J522:J540">B522*H522</f>
        <v>0</v>
      </c>
      <c r="K522" s="7"/>
    </row>
    <row r="523" spans="1:11" ht="44.25" customHeight="1">
      <c r="A523" s="57" t="s">
        <v>228</v>
      </c>
      <c r="B523" s="58">
        <v>80</v>
      </c>
      <c r="C523" s="33" t="s">
        <v>8</v>
      </c>
      <c r="D523" s="34" t="s">
        <v>32</v>
      </c>
      <c r="E523" s="80" t="s">
        <v>599</v>
      </c>
      <c r="F523" s="97">
        <v>108</v>
      </c>
      <c r="G523" s="34">
        <v>170.00000000000003</v>
      </c>
      <c r="H523" s="227"/>
      <c r="I523" s="35">
        <f t="shared" si="33"/>
        <v>0</v>
      </c>
      <c r="J523" s="36">
        <f t="shared" si="34"/>
        <v>0</v>
      </c>
      <c r="K523" s="7"/>
    </row>
    <row r="524" spans="1:11" ht="44.25" customHeight="1">
      <c r="A524" s="57" t="s">
        <v>229</v>
      </c>
      <c r="B524" s="58">
        <v>120</v>
      </c>
      <c r="C524" s="33" t="s">
        <v>8</v>
      </c>
      <c r="D524" s="34" t="s">
        <v>32</v>
      </c>
      <c r="E524" s="80" t="s">
        <v>599</v>
      </c>
      <c r="F524" s="97">
        <v>135</v>
      </c>
      <c r="G524" s="34">
        <v>212.50000000000003</v>
      </c>
      <c r="H524" s="227"/>
      <c r="I524" s="35">
        <f t="shared" si="33"/>
        <v>0</v>
      </c>
      <c r="J524" s="36">
        <f t="shared" si="34"/>
        <v>0</v>
      </c>
      <c r="K524" s="7"/>
    </row>
    <row r="525" spans="1:11" ht="44.25" customHeight="1">
      <c r="A525" s="57" t="s">
        <v>230</v>
      </c>
      <c r="B525" s="58">
        <v>190</v>
      </c>
      <c r="C525" s="33" t="s">
        <v>8</v>
      </c>
      <c r="D525" s="34" t="s">
        <v>32</v>
      </c>
      <c r="E525" s="80" t="s">
        <v>599</v>
      </c>
      <c r="F525" s="97">
        <v>162</v>
      </c>
      <c r="G525" s="34">
        <v>255.00000000000003</v>
      </c>
      <c r="H525" s="227"/>
      <c r="I525" s="35">
        <f t="shared" si="33"/>
        <v>0</v>
      </c>
      <c r="J525" s="36">
        <f t="shared" si="34"/>
        <v>0</v>
      </c>
      <c r="K525" s="7"/>
    </row>
    <row r="526" spans="1:11" ht="44.25" customHeight="1">
      <c r="A526" s="57" t="str">
        <f>HYPERLINK("http://beeko.ru/zubnaya-pasta-siwak-f-s-ekstraktom-misvaka-sivaka/","Зубной порошок Miswak")</f>
        <v>Зубной порошок Miswak</v>
      </c>
      <c r="B526" s="58">
        <v>80</v>
      </c>
      <c r="C526" s="33" t="s">
        <v>8</v>
      </c>
      <c r="D526" s="34" t="s">
        <v>32</v>
      </c>
      <c r="E526" s="80" t="s">
        <v>599</v>
      </c>
      <c r="F526" s="97">
        <v>189</v>
      </c>
      <c r="G526" s="74">
        <v>350</v>
      </c>
      <c r="H526" s="227"/>
      <c r="I526" s="35">
        <f t="shared" si="33"/>
        <v>0</v>
      </c>
      <c r="J526" s="36">
        <f t="shared" si="34"/>
        <v>0</v>
      </c>
      <c r="K526" s="7"/>
    </row>
    <row r="527" spans="1:11" ht="44.25" customHeight="1">
      <c r="A527" s="46" t="s">
        <v>231</v>
      </c>
      <c r="B527" s="85">
        <v>350</v>
      </c>
      <c r="C527" s="33" t="s">
        <v>8</v>
      </c>
      <c r="D527" s="34" t="s">
        <v>32</v>
      </c>
      <c r="E527" s="80" t="s">
        <v>57</v>
      </c>
      <c r="F527" s="97">
        <v>810</v>
      </c>
      <c r="G527" s="74">
        <v>1125</v>
      </c>
      <c r="H527" s="227"/>
      <c r="I527" s="35">
        <f t="shared" si="33"/>
        <v>0</v>
      </c>
      <c r="J527" s="36">
        <f t="shared" si="34"/>
        <v>0</v>
      </c>
      <c r="K527" s="7"/>
    </row>
    <row r="528" spans="1:11" ht="44.25" customHeight="1">
      <c r="A528" s="46" t="s">
        <v>232</v>
      </c>
      <c r="B528" s="85">
        <v>350</v>
      </c>
      <c r="C528" s="33" t="s">
        <v>8</v>
      </c>
      <c r="D528" s="34" t="s">
        <v>32</v>
      </c>
      <c r="E528" s="80" t="s">
        <v>57</v>
      </c>
      <c r="F528" s="97">
        <v>810</v>
      </c>
      <c r="G528" s="74">
        <v>1125</v>
      </c>
      <c r="H528" s="227"/>
      <c r="I528" s="35">
        <f t="shared" si="33"/>
        <v>0</v>
      </c>
      <c r="J528" s="36">
        <f t="shared" si="34"/>
        <v>0</v>
      </c>
      <c r="K528" s="7"/>
    </row>
    <row r="529" spans="1:11" ht="71.25" customHeight="1">
      <c r="A529" s="46" t="s">
        <v>233</v>
      </c>
      <c r="B529" s="85">
        <v>350</v>
      </c>
      <c r="C529" s="33" t="s">
        <v>8</v>
      </c>
      <c r="D529" s="34" t="s">
        <v>32</v>
      </c>
      <c r="E529" s="80" t="s">
        <v>57</v>
      </c>
      <c r="F529" s="97">
        <v>810</v>
      </c>
      <c r="G529" s="74">
        <v>1125</v>
      </c>
      <c r="H529" s="227"/>
      <c r="I529" s="35">
        <f t="shared" si="33"/>
        <v>0</v>
      </c>
      <c r="J529" s="36">
        <f t="shared" si="34"/>
        <v>0</v>
      </c>
      <c r="K529" s="7"/>
    </row>
    <row r="530" spans="1:11" ht="49.5" customHeight="1">
      <c r="A530" s="46" t="s">
        <v>234</v>
      </c>
      <c r="B530" s="85">
        <v>350</v>
      </c>
      <c r="C530" s="33" t="s">
        <v>8</v>
      </c>
      <c r="D530" s="34" t="s">
        <v>32</v>
      </c>
      <c r="E530" s="80" t="s">
        <v>57</v>
      </c>
      <c r="F530" s="97">
        <v>810</v>
      </c>
      <c r="G530" s="74">
        <v>1125</v>
      </c>
      <c r="H530" s="227"/>
      <c r="I530" s="35">
        <f t="shared" si="33"/>
        <v>0</v>
      </c>
      <c r="J530" s="36">
        <f t="shared" si="34"/>
        <v>0</v>
      </c>
      <c r="K530" s="7"/>
    </row>
    <row r="531" spans="1:11" ht="43.5" customHeight="1">
      <c r="A531" s="46" t="s">
        <v>235</v>
      </c>
      <c r="B531" s="85">
        <v>350</v>
      </c>
      <c r="C531" s="33" t="s">
        <v>8</v>
      </c>
      <c r="D531" s="34" t="s">
        <v>32</v>
      </c>
      <c r="E531" s="80" t="s">
        <v>57</v>
      </c>
      <c r="F531" s="97">
        <v>810</v>
      </c>
      <c r="G531" s="74">
        <v>1125</v>
      </c>
      <c r="H531" s="227"/>
      <c r="I531" s="35">
        <f t="shared" si="33"/>
        <v>0</v>
      </c>
      <c r="J531" s="36">
        <f t="shared" si="34"/>
        <v>0</v>
      </c>
      <c r="K531" s="7"/>
    </row>
    <row r="532" spans="1:11" ht="43.5" customHeight="1">
      <c r="A532" s="48" t="s">
        <v>236</v>
      </c>
      <c r="B532" s="111">
        <v>4</v>
      </c>
      <c r="C532" s="33" t="s">
        <v>12</v>
      </c>
      <c r="D532" s="34" t="s">
        <v>237</v>
      </c>
      <c r="E532" s="80" t="s">
        <v>57</v>
      </c>
      <c r="F532" s="97">
        <v>35.1</v>
      </c>
      <c r="G532" s="34">
        <v>46.8</v>
      </c>
      <c r="H532" s="227"/>
      <c r="I532" s="35">
        <f t="shared" si="33"/>
        <v>0</v>
      </c>
      <c r="J532" s="36">
        <f t="shared" si="34"/>
        <v>0</v>
      </c>
      <c r="K532" s="7"/>
    </row>
    <row r="533" spans="1:11" ht="43.5" customHeight="1">
      <c r="A533" s="48" t="s">
        <v>238</v>
      </c>
      <c r="B533" s="111">
        <v>4</v>
      </c>
      <c r="C533" s="33" t="s">
        <v>12</v>
      </c>
      <c r="D533" s="34" t="s">
        <v>237</v>
      </c>
      <c r="E533" s="80" t="s">
        <v>57</v>
      </c>
      <c r="F533" s="97">
        <v>35.1</v>
      </c>
      <c r="G533" s="34">
        <v>46.8</v>
      </c>
      <c r="H533" s="227"/>
      <c r="I533" s="35">
        <f t="shared" si="33"/>
        <v>0</v>
      </c>
      <c r="J533" s="36">
        <f t="shared" si="34"/>
        <v>0</v>
      </c>
      <c r="K533" s="7"/>
    </row>
    <row r="534" spans="1:11" ht="43.5" customHeight="1">
      <c r="A534" s="48" t="s">
        <v>239</v>
      </c>
      <c r="B534" s="111">
        <v>4</v>
      </c>
      <c r="C534" s="33" t="s">
        <v>12</v>
      </c>
      <c r="D534" s="34" t="s">
        <v>237</v>
      </c>
      <c r="E534" s="80" t="s">
        <v>57</v>
      </c>
      <c r="F534" s="97">
        <v>35.1</v>
      </c>
      <c r="G534" s="34">
        <v>46.8</v>
      </c>
      <c r="H534" s="227"/>
      <c r="I534" s="35">
        <f t="shared" si="33"/>
        <v>0</v>
      </c>
      <c r="J534" s="36">
        <f t="shared" si="34"/>
        <v>0</v>
      </c>
      <c r="K534" s="7"/>
    </row>
    <row r="535" spans="1:11" ht="43.5" customHeight="1">
      <c r="A535" s="48" t="s">
        <v>240</v>
      </c>
      <c r="B535" s="111">
        <v>4</v>
      </c>
      <c r="C535" s="33" t="s">
        <v>12</v>
      </c>
      <c r="D535" s="34" t="s">
        <v>237</v>
      </c>
      <c r="E535" s="80" t="s">
        <v>57</v>
      </c>
      <c r="F535" s="97">
        <v>35.1</v>
      </c>
      <c r="G535" s="34">
        <v>46.8</v>
      </c>
      <c r="H535" s="227"/>
      <c r="I535" s="35">
        <f t="shared" si="33"/>
        <v>0</v>
      </c>
      <c r="J535" s="36">
        <f t="shared" si="34"/>
        <v>0</v>
      </c>
      <c r="K535" s="7"/>
    </row>
    <row r="536" spans="1:11" ht="63.75" customHeight="1">
      <c r="A536" s="48" t="s">
        <v>241</v>
      </c>
      <c r="B536" s="111">
        <v>4</v>
      </c>
      <c r="C536" s="33" t="s">
        <v>12</v>
      </c>
      <c r="D536" s="34" t="s">
        <v>237</v>
      </c>
      <c r="E536" s="80" t="s">
        <v>57</v>
      </c>
      <c r="F536" s="97">
        <v>35.1</v>
      </c>
      <c r="G536" s="34">
        <v>46.8</v>
      </c>
      <c r="H536" s="227"/>
      <c r="I536" s="35">
        <f t="shared" si="33"/>
        <v>0</v>
      </c>
      <c r="J536" s="36">
        <f t="shared" si="34"/>
        <v>0</v>
      </c>
      <c r="K536" s="7"/>
    </row>
    <row r="537" spans="1:11" ht="57" customHeight="1">
      <c r="A537" s="48" t="s">
        <v>242</v>
      </c>
      <c r="B537" s="111">
        <v>4</v>
      </c>
      <c r="C537" s="33" t="s">
        <v>12</v>
      </c>
      <c r="D537" s="34" t="s">
        <v>237</v>
      </c>
      <c r="E537" s="80" t="s">
        <v>57</v>
      </c>
      <c r="F537" s="97">
        <v>35.1</v>
      </c>
      <c r="G537" s="34">
        <v>46.8</v>
      </c>
      <c r="H537" s="227"/>
      <c r="I537" s="35">
        <f t="shared" si="33"/>
        <v>0</v>
      </c>
      <c r="J537" s="36">
        <f t="shared" si="34"/>
        <v>0</v>
      </c>
      <c r="K537" s="7"/>
    </row>
    <row r="538" spans="1:11" ht="43.5" customHeight="1">
      <c r="A538" s="48" t="s">
        <v>243</v>
      </c>
      <c r="B538" s="111">
        <v>4</v>
      </c>
      <c r="C538" s="33" t="s">
        <v>12</v>
      </c>
      <c r="D538" s="34" t="s">
        <v>237</v>
      </c>
      <c r="E538" s="80" t="s">
        <v>57</v>
      </c>
      <c r="F538" s="97">
        <v>35.1</v>
      </c>
      <c r="G538" s="34">
        <v>46.8</v>
      </c>
      <c r="H538" s="227"/>
      <c r="I538" s="35">
        <f t="shared" si="33"/>
        <v>0</v>
      </c>
      <c r="J538" s="36">
        <f t="shared" si="34"/>
        <v>0</v>
      </c>
      <c r="K538" s="7"/>
    </row>
    <row r="539" spans="1:11" ht="43.5" customHeight="1">
      <c r="A539" s="48" t="s">
        <v>244</v>
      </c>
      <c r="B539" s="111">
        <v>4</v>
      </c>
      <c r="C539" s="33" t="s">
        <v>12</v>
      </c>
      <c r="D539" s="34" t="s">
        <v>237</v>
      </c>
      <c r="E539" s="80" t="s">
        <v>57</v>
      </c>
      <c r="F539" s="97">
        <v>35.1</v>
      </c>
      <c r="G539" s="34">
        <v>46.8</v>
      </c>
      <c r="H539" s="227"/>
      <c r="I539" s="35">
        <f t="shared" si="33"/>
        <v>0</v>
      </c>
      <c r="J539" s="36">
        <f t="shared" si="34"/>
        <v>0</v>
      </c>
      <c r="K539" s="7"/>
    </row>
    <row r="540" spans="1:11" ht="43.5" customHeight="1">
      <c r="A540" s="48" t="s">
        <v>245</v>
      </c>
      <c r="B540" s="111">
        <v>4</v>
      </c>
      <c r="C540" s="33" t="s">
        <v>12</v>
      </c>
      <c r="D540" s="34" t="s">
        <v>237</v>
      </c>
      <c r="E540" s="80" t="s">
        <v>57</v>
      </c>
      <c r="F540" s="97">
        <v>35.1</v>
      </c>
      <c r="G540" s="34">
        <v>46.8</v>
      </c>
      <c r="H540" s="227"/>
      <c r="I540" s="35">
        <f t="shared" si="33"/>
        <v>0</v>
      </c>
      <c r="J540" s="36">
        <f t="shared" si="34"/>
        <v>0</v>
      </c>
      <c r="K540" s="7"/>
    </row>
    <row r="541" spans="1:11" ht="43.5" customHeight="1">
      <c r="A541" s="159" t="s">
        <v>246</v>
      </c>
      <c r="B541" s="156"/>
      <c r="C541" s="157"/>
      <c r="D541" s="157"/>
      <c r="E541" s="136"/>
      <c r="F541" s="191"/>
      <c r="G541" s="158"/>
      <c r="H541" s="226" t="s">
        <v>59</v>
      </c>
      <c r="I541" s="138"/>
      <c r="J541" s="139"/>
      <c r="K541" s="7"/>
    </row>
    <row r="542" spans="1:11" ht="64.5" customHeight="1">
      <c r="A542" s="57" t="s">
        <v>755</v>
      </c>
      <c r="B542" s="58">
        <v>500</v>
      </c>
      <c r="C542" s="33" t="s">
        <v>8</v>
      </c>
      <c r="D542" s="34" t="s">
        <v>94</v>
      </c>
      <c r="E542" s="80" t="s">
        <v>20</v>
      </c>
      <c r="F542" s="97">
        <v>715</v>
      </c>
      <c r="G542" s="34">
        <v>1100</v>
      </c>
      <c r="H542" s="227"/>
      <c r="I542" s="35">
        <f>H542*F542</f>
        <v>0</v>
      </c>
      <c r="J542" s="36">
        <f>B542*H542</f>
        <v>0</v>
      </c>
      <c r="K542" s="7"/>
    </row>
    <row r="543" spans="1:11" ht="64.5" customHeight="1">
      <c r="A543" s="236" t="s">
        <v>753</v>
      </c>
      <c r="B543" s="237">
        <v>500</v>
      </c>
      <c r="C543" s="33" t="s">
        <v>8</v>
      </c>
      <c r="D543" s="238" t="s">
        <v>94</v>
      </c>
      <c r="E543" s="80" t="s">
        <v>20</v>
      </c>
      <c r="F543" s="97">
        <v>685</v>
      </c>
      <c r="G543" s="34">
        <v>990</v>
      </c>
      <c r="H543" s="227"/>
      <c r="I543" s="35">
        <f>H543*F543</f>
        <v>0</v>
      </c>
      <c r="J543" s="36">
        <f>B543*H543</f>
        <v>0</v>
      </c>
      <c r="K543" s="7"/>
    </row>
    <row r="544" spans="1:11" ht="64.5" customHeight="1">
      <c r="A544" s="236" t="s">
        <v>754</v>
      </c>
      <c r="B544" s="237">
        <v>400</v>
      </c>
      <c r="C544" s="33" t="s">
        <v>8</v>
      </c>
      <c r="D544" s="238" t="s">
        <v>94</v>
      </c>
      <c r="E544" s="80" t="s">
        <v>20</v>
      </c>
      <c r="F544" s="97">
        <v>585</v>
      </c>
      <c r="G544" s="34">
        <v>899</v>
      </c>
      <c r="H544" s="227"/>
      <c r="I544" s="35">
        <f>H544*F544</f>
        <v>0</v>
      </c>
      <c r="J544" s="36">
        <f>B544*H544</f>
        <v>0</v>
      </c>
      <c r="K544" s="7"/>
    </row>
    <row r="545" spans="1:11" ht="64.5" customHeight="1">
      <c r="A545" s="46" t="s">
        <v>247</v>
      </c>
      <c r="B545" s="160">
        <v>700</v>
      </c>
      <c r="C545" s="33" t="s">
        <v>8</v>
      </c>
      <c r="D545" s="34" t="s">
        <v>94</v>
      </c>
      <c r="E545" s="80" t="s">
        <v>20</v>
      </c>
      <c r="F545" s="97">
        <v>2080</v>
      </c>
      <c r="G545" s="34">
        <v>2880</v>
      </c>
      <c r="H545" s="227"/>
      <c r="I545" s="35">
        <f>H545*F545</f>
        <v>0</v>
      </c>
      <c r="J545" s="36">
        <f>B545*H545</f>
        <v>0</v>
      </c>
      <c r="K545" s="7"/>
    </row>
    <row r="546" spans="1:10" ht="64.5" customHeight="1">
      <c r="A546" s="46" t="s">
        <v>248</v>
      </c>
      <c r="B546" s="160">
        <v>1400</v>
      </c>
      <c r="C546" s="33" t="s">
        <v>8</v>
      </c>
      <c r="D546" s="34" t="s">
        <v>94</v>
      </c>
      <c r="E546" s="80" t="s">
        <v>20</v>
      </c>
      <c r="F546" s="97">
        <v>3640</v>
      </c>
      <c r="G546" s="34">
        <v>5040</v>
      </c>
      <c r="H546" s="227"/>
      <c r="I546" s="35">
        <f>H546*F546</f>
        <v>0</v>
      </c>
      <c r="J546" s="36">
        <f>B546*H546</f>
        <v>0</v>
      </c>
    </row>
    <row r="547" spans="1:10" ht="43.5" customHeight="1">
      <c r="A547" s="161" t="s">
        <v>249</v>
      </c>
      <c r="B547" s="156"/>
      <c r="C547" s="162"/>
      <c r="D547" s="163"/>
      <c r="E547" s="253"/>
      <c r="F547" s="191"/>
      <c r="G547" s="164"/>
      <c r="H547" s="226" t="s">
        <v>59</v>
      </c>
      <c r="I547" s="138"/>
      <c r="J547" s="165"/>
    </row>
    <row r="548" spans="1:10" ht="53.25" customHeight="1">
      <c r="A548" s="46" t="s">
        <v>250</v>
      </c>
      <c r="B548" s="160">
        <v>70</v>
      </c>
      <c r="C548" s="32" t="s">
        <v>8</v>
      </c>
      <c r="D548" s="32" t="s">
        <v>32</v>
      </c>
      <c r="E548" s="80" t="s">
        <v>57</v>
      </c>
      <c r="F548" s="97">
        <v>84.5</v>
      </c>
      <c r="G548" s="98">
        <v>138.125</v>
      </c>
      <c r="H548" s="227"/>
      <c r="I548" s="35">
        <f aca="true" t="shared" si="35" ref="I548:I589">H548*F548</f>
        <v>0</v>
      </c>
      <c r="J548" s="36">
        <f aca="true" t="shared" si="36" ref="J548:J589">B548*H548</f>
        <v>0</v>
      </c>
    </row>
    <row r="549" spans="1:10" ht="53.25" customHeight="1">
      <c r="A549" s="46" t="s">
        <v>251</v>
      </c>
      <c r="B549" s="160">
        <v>120</v>
      </c>
      <c r="C549" s="32" t="s">
        <v>8</v>
      </c>
      <c r="D549" s="32" t="s">
        <v>32</v>
      </c>
      <c r="E549" s="80" t="s">
        <v>57</v>
      </c>
      <c r="F549" s="97">
        <v>234</v>
      </c>
      <c r="G549" s="98">
        <v>382.5</v>
      </c>
      <c r="H549" s="227"/>
      <c r="I549" s="35">
        <f t="shared" si="35"/>
        <v>0</v>
      </c>
      <c r="J549" s="36">
        <f t="shared" si="36"/>
        <v>0</v>
      </c>
    </row>
    <row r="550" spans="1:10" ht="53.25" customHeight="1">
      <c r="A550" s="46" t="s">
        <v>252</v>
      </c>
      <c r="B550" s="160">
        <v>120</v>
      </c>
      <c r="C550" s="32" t="s">
        <v>8</v>
      </c>
      <c r="D550" s="32" t="s">
        <v>34</v>
      </c>
      <c r="E550" s="80" t="s">
        <v>57</v>
      </c>
      <c r="F550" s="97">
        <v>71.5</v>
      </c>
      <c r="G550" s="98">
        <v>116.875</v>
      </c>
      <c r="H550" s="227"/>
      <c r="I550" s="35">
        <f t="shared" si="35"/>
        <v>0</v>
      </c>
      <c r="J550" s="36">
        <f t="shared" si="36"/>
        <v>0</v>
      </c>
    </row>
    <row r="551" spans="1:10" ht="53.25" customHeight="1">
      <c r="A551" s="46" t="s">
        <v>253</v>
      </c>
      <c r="B551" s="160">
        <v>120</v>
      </c>
      <c r="C551" s="32" t="s">
        <v>8</v>
      </c>
      <c r="D551" s="32" t="s">
        <v>34</v>
      </c>
      <c r="E551" s="80" t="s">
        <v>57</v>
      </c>
      <c r="F551" s="97">
        <v>71.5</v>
      </c>
      <c r="G551" s="98">
        <v>116.87500000000001</v>
      </c>
      <c r="H551" s="227"/>
      <c r="I551" s="35">
        <f t="shared" si="35"/>
        <v>0</v>
      </c>
      <c r="J551" s="36">
        <f t="shared" si="36"/>
        <v>0</v>
      </c>
    </row>
    <row r="552" spans="1:10" ht="53.25" customHeight="1">
      <c r="A552" s="46" t="s">
        <v>254</v>
      </c>
      <c r="B552" s="160">
        <v>120</v>
      </c>
      <c r="C552" s="32" t="s">
        <v>8</v>
      </c>
      <c r="D552" s="32" t="s">
        <v>34</v>
      </c>
      <c r="E552" s="80" t="s">
        <v>57</v>
      </c>
      <c r="F552" s="97">
        <v>71.5</v>
      </c>
      <c r="G552" s="98">
        <v>116.87500000000001</v>
      </c>
      <c r="H552" s="227"/>
      <c r="I552" s="35">
        <f t="shared" si="35"/>
        <v>0</v>
      </c>
      <c r="J552" s="36">
        <f t="shared" si="36"/>
        <v>0</v>
      </c>
    </row>
    <row r="553" spans="1:10" ht="53.25" customHeight="1">
      <c r="A553" s="46" t="s">
        <v>255</v>
      </c>
      <c r="B553" s="160">
        <v>120</v>
      </c>
      <c r="C553" s="32" t="s">
        <v>8</v>
      </c>
      <c r="D553" s="32" t="s">
        <v>34</v>
      </c>
      <c r="E553" s="80" t="s">
        <v>57</v>
      </c>
      <c r="F553" s="97">
        <v>71.5</v>
      </c>
      <c r="G553" s="98">
        <v>116.87500000000001</v>
      </c>
      <c r="H553" s="227"/>
      <c r="I553" s="35">
        <f t="shared" si="35"/>
        <v>0</v>
      </c>
      <c r="J553" s="36">
        <f t="shared" si="36"/>
        <v>0</v>
      </c>
    </row>
    <row r="554" spans="1:10" ht="53.25" customHeight="1">
      <c r="A554" s="46" t="s">
        <v>256</v>
      </c>
      <c r="B554" s="160">
        <v>50</v>
      </c>
      <c r="C554" s="32" t="s">
        <v>8</v>
      </c>
      <c r="D554" s="32" t="s">
        <v>61</v>
      </c>
      <c r="E554" s="80" t="s">
        <v>57</v>
      </c>
      <c r="F554" s="97">
        <v>78</v>
      </c>
      <c r="G554" s="98">
        <v>127.50000000000001</v>
      </c>
      <c r="H554" s="227"/>
      <c r="I554" s="35">
        <f t="shared" si="35"/>
        <v>0</v>
      </c>
      <c r="J554" s="36">
        <f t="shared" si="36"/>
        <v>0</v>
      </c>
    </row>
    <row r="555" spans="1:10" ht="53.25" customHeight="1">
      <c r="A555" s="46" t="s">
        <v>257</v>
      </c>
      <c r="B555" s="160">
        <v>135</v>
      </c>
      <c r="C555" s="32" t="s">
        <v>8</v>
      </c>
      <c r="D555" s="32" t="s">
        <v>61</v>
      </c>
      <c r="E555" s="80" t="s">
        <v>57</v>
      </c>
      <c r="F555" s="97">
        <v>156</v>
      </c>
      <c r="G555" s="98">
        <v>255.00000000000003</v>
      </c>
      <c r="H555" s="227"/>
      <c r="I555" s="35">
        <f t="shared" si="35"/>
        <v>0</v>
      </c>
      <c r="J555" s="36">
        <f t="shared" si="36"/>
        <v>0</v>
      </c>
    </row>
    <row r="556" spans="1:10" ht="53.25" customHeight="1">
      <c r="A556" s="46" t="s">
        <v>258</v>
      </c>
      <c r="B556" s="160">
        <v>50</v>
      </c>
      <c r="C556" s="32" t="s">
        <v>8</v>
      </c>
      <c r="D556" s="32" t="s">
        <v>32</v>
      </c>
      <c r="E556" s="80" t="s">
        <v>57</v>
      </c>
      <c r="F556" s="97">
        <v>156</v>
      </c>
      <c r="G556" s="98">
        <v>255.00000000000003</v>
      </c>
      <c r="H556" s="227"/>
      <c r="I556" s="35">
        <f t="shared" si="35"/>
        <v>0</v>
      </c>
      <c r="J556" s="36">
        <f t="shared" si="36"/>
        <v>0</v>
      </c>
    </row>
    <row r="557" spans="1:10" ht="53.25" customHeight="1">
      <c r="A557" s="46" t="s">
        <v>259</v>
      </c>
      <c r="B557" s="160">
        <v>50</v>
      </c>
      <c r="C557" s="32" t="s">
        <v>8</v>
      </c>
      <c r="D557" s="32" t="s">
        <v>32</v>
      </c>
      <c r="E557" s="80" t="s">
        <v>57</v>
      </c>
      <c r="F557" s="97">
        <v>156</v>
      </c>
      <c r="G557" s="98">
        <v>255.00000000000003</v>
      </c>
      <c r="H557" s="227"/>
      <c r="I557" s="35">
        <f t="shared" si="35"/>
        <v>0</v>
      </c>
      <c r="J557" s="36">
        <f t="shared" si="36"/>
        <v>0</v>
      </c>
    </row>
    <row r="558" spans="1:10" ht="53.25" customHeight="1">
      <c r="A558" s="46" t="s">
        <v>260</v>
      </c>
      <c r="B558" s="160">
        <v>50</v>
      </c>
      <c r="C558" s="32" t="s">
        <v>8</v>
      </c>
      <c r="D558" s="32" t="s">
        <v>32</v>
      </c>
      <c r="E558" s="80" t="s">
        <v>57</v>
      </c>
      <c r="F558" s="97">
        <v>156</v>
      </c>
      <c r="G558" s="98">
        <v>255.00000000000003</v>
      </c>
      <c r="H558" s="227"/>
      <c r="I558" s="35">
        <f t="shared" si="35"/>
        <v>0</v>
      </c>
      <c r="J558" s="36">
        <f t="shared" si="36"/>
        <v>0</v>
      </c>
    </row>
    <row r="559" spans="1:10" ht="53.25" customHeight="1">
      <c r="A559" s="46" t="s">
        <v>261</v>
      </c>
      <c r="B559" s="160">
        <v>50</v>
      </c>
      <c r="C559" s="32" t="s">
        <v>8</v>
      </c>
      <c r="D559" s="32" t="s">
        <v>32</v>
      </c>
      <c r="E559" s="80" t="s">
        <v>57</v>
      </c>
      <c r="F559" s="97">
        <v>156</v>
      </c>
      <c r="G559" s="98">
        <v>255.00000000000003</v>
      </c>
      <c r="H559" s="227"/>
      <c r="I559" s="35">
        <f t="shared" si="35"/>
        <v>0</v>
      </c>
      <c r="J559" s="36">
        <f t="shared" si="36"/>
        <v>0</v>
      </c>
    </row>
    <row r="560" spans="1:10" ht="53.25" customHeight="1">
      <c r="A560" s="48" t="s">
        <v>262</v>
      </c>
      <c r="B560" s="85">
        <v>50</v>
      </c>
      <c r="C560" s="32" t="s">
        <v>39</v>
      </c>
      <c r="D560" s="32" t="s">
        <v>32</v>
      </c>
      <c r="E560" s="80" t="s">
        <v>57</v>
      </c>
      <c r="F560" s="97">
        <v>192.4</v>
      </c>
      <c r="G560" s="98">
        <v>277.5</v>
      </c>
      <c r="H560" s="227"/>
      <c r="I560" s="35">
        <f t="shared" si="35"/>
        <v>0</v>
      </c>
      <c r="J560" s="36">
        <f t="shared" si="36"/>
        <v>0</v>
      </c>
    </row>
    <row r="561" spans="1:10" ht="53.25" customHeight="1">
      <c r="A561" s="48" t="s">
        <v>263</v>
      </c>
      <c r="B561" s="85">
        <v>10</v>
      </c>
      <c r="C561" s="32" t="s">
        <v>39</v>
      </c>
      <c r="D561" s="32" t="s">
        <v>32</v>
      </c>
      <c r="E561" s="80" t="s">
        <v>57</v>
      </c>
      <c r="F561" s="97">
        <v>78</v>
      </c>
      <c r="G561" s="98">
        <v>112.5</v>
      </c>
      <c r="H561" s="227"/>
      <c r="I561" s="35">
        <f t="shared" si="35"/>
        <v>0</v>
      </c>
      <c r="J561" s="36">
        <f t="shared" si="36"/>
        <v>0</v>
      </c>
    </row>
    <row r="562" spans="1:10" ht="53.25" customHeight="1">
      <c r="A562" s="48" t="s">
        <v>264</v>
      </c>
      <c r="B562" s="85">
        <v>60</v>
      </c>
      <c r="C562" s="32" t="s">
        <v>39</v>
      </c>
      <c r="D562" s="32" t="s">
        <v>32</v>
      </c>
      <c r="E562" s="80" t="s">
        <v>57</v>
      </c>
      <c r="F562" s="97">
        <v>154.70000000000002</v>
      </c>
      <c r="G562" s="98">
        <v>223.125</v>
      </c>
      <c r="H562" s="227"/>
      <c r="I562" s="35">
        <f t="shared" si="35"/>
        <v>0</v>
      </c>
      <c r="J562" s="36">
        <f t="shared" si="36"/>
        <v>0</v>
      </c>
    </row>
    <row r="563" spans="1:10" ht="53.25" customHeight="1">
      <c r="A563" s="48" t="s">
        <v>265</v>
      </c>
      <c r="B563" s="85">
        <v>250</v>
      </c>
      <c r="C563" s="32" t="s">
        <v>39</v>
      </c>
      <c r="D563" s="32" t="s">
        <v>32</v>
      </c>
      <c r="E563" s="80" t="s">
        <v>57</v>
      </c>
      <c r="F563" s="97">
        <v>232.70000000000002</v>
      </c>
      <c r="G563" s="98">
        <v>335.625</v>
      </c>
      <c r="H563" s="227"/>
      <c r="I563" s="35">
        <f t="shared" si="35"/>
        <v>0</v>
      </c>
      <c r="J563" s="36">
        <f t="shared" si="36"/>
        <v>0</v>
      </c>
    </row>
    <row r="564" spans="1:10" ht="53.25" customHeight="1">
      <c r="A564" s="48" t="s">
        <v>266</v>
      </c>
      <c r="B564" s="58">
        <v>250</v>
      </c>
      <c r="C564" s="32" t="s">
        <v>39</v>
      </c>
      <c r="D564" s="32" t="s">
        <v>32</v>
      </c>
      <c r="E564" s="80" t="s">
        <v>57</v>
      </c>
      <c r="F564" s="97">
        <v>380.90000000000003</v>
      </c>
      <c r="G564" s="98">
        <v>549.375</v>
      </c>
      <c r="H564" s="227"/>
      <c r="I564" s="35">
        <f t="shared" si="35"/>
        <v>0</v>
      </c>
      <c r="J564" s="36">
        <f t="shared" si="36"/>
        <v>0</v>
      </c>
    </row>
    <row r="565" spans="1:10" ht="53.25" customHeight="1">
      <c r="A565" s="48" t="s">
        <v>267</v>
      </c>
      <c r="B565" s="58">
        <v>250</v>
      </c>
      <c r="C565" s="32" t="s">
        <v>39</v>
      </c>
      <c r="D565" s="32" t="s">
        <v>32</v>
      </c>
      <c r="E565" s="80" t="s">
        <v>57</v>
      </c>
      <c r="F565" s="97">
        <v>380.90000000000003</v>
      </c>
      <c r="G565" s="98">
        <v>549.375</v>
      </c>
      <c r="H565" s="227"/>
      <c r="I565" s="35">
        <f t="shared" si="35"/>
        <v>0</v>
      </c>
      <c r="J565" s="36">
        <f t="shared" si="36"/>
        <v>0</v>
      </c>
    </row>
    <row r="566" spans="1:10" ht="53.25" customHeight="1">
      <c r="A566" s="48" t="s">
        <v>268</v>
      </c>
      <c r="B566" s="85">
        <v>250</v>
      </c>
      <c r="C566" s="32" t="s">
        <v>39</v>
      </c>
      <c r="D566" s="32" t="s">
        <v>32</v>
      </c>
      <c r="E566" s="80" t="s">
        <v>57</v>
      </c>
      <c r="F566" s="97">
        <v>877.5</v>
      </c>
      <c r="G566" s="98">
        <v>1265.625</v>
      </c>
      <c r="H566" s="227"/>
      <c r="I566" s="35">
        <f t="shared" si="35"/>
        <v>0</v>
      </c>
      <c r="J566" s="36">
        <f t="shared" si="36"/>
        <v>0</v>
      </c>
    </row>
    <row r="567" spans="1:10" ht="53.25" customHeight="1">
      <c r="A567" s="48" t="s">
        <v>269</v>
      </c>
      <c r="B567" s="85">
        <v>50</v>
      </c>
      <c r="C567" s="32" t="s">
        <v>39</v>
      </c>
      <c r="D567" s="32" t="s">
        <v>32</v>
      </c>
      <c r="E567" s="80" t="s">
        <v>57</v>
      </c>
      <c r="F567" s="97">
        <v>374.40000000000003</v>
      </c>
      <c r="G567" s="98">
        <v>540</v>
      </c>
      <c r="H567" s="227"/>
      <c r="I567" s="35">
        <f t="shared" si="35"/>
        <v>0</v>
      </c>
      <c r="J567" s="36">
        <f t="shared" si="36"/>
        <v>0</v>
      </c>
    </row>
    <row r="568" spans="1:10" ht="53.25" customHeight="1">
      <c r="A568" s="48" t="s">
        <v>270</v>
      </c>
      <c r="B568" s="85">
        <v>50</v>
      </c>
      <c r="C568" s="32" t="s">
        <v>39</v>
      </c>
      <c r="D568" s="32" t="s">
        <v>32</v>
      </c>
      <c r="E568" s="80" t="s">
        <v>57</v>
      </c>
      <c r="F568" s="97">
        <v>374.40000000000003</v>
      </c>
      <c r="G568" s="98">
        <v>540</v>
      </c>
      <c r="H568" s="227"/>
      <c r="I568" s="35">
        <f t="shared" si="35"/>
        <v>0</v>
      </c>
      <c r="J568" s="36">
        <f t="shared" si="36"/>
        <v>0</v>
      </c>
    </row>
    <row r="569" spans="1:10" ht="53.25" customHeight="1">
      <c r="A569" s="48" t="s">
        <v>271</v>
      </c>
      <c r="B569" s="85">
        <v>50</v>
      </c>
      <c r="C569" s="32" t="s">
        <v>39</v>
      </c>
      <c r="D569" s="32" t="s">
        <v>32</v>
      </c>
      <c r="E569" s="80" t="s">
        <v>57</v>
      </c>
      <c r="F569" s="97">
        <v>374.40000000000003</v>
      </c>
      <c r="G569" s="98">
        <v>540</v>
      </c>
      <c r="H569" s="227"/>
      <c r="I569" s="35">
        <f t="shared" si="35"/>
        <v>0</v>
      </c>
      <c r="J569" s="36">
        <f t="shared" si="36"/>
        <v>0</v>
      </c>
    </row>
    <row r="570" spans="1:10" ht="53.25" customHeight="1">
      <c r="A570" s="48" t="s">
        <v>272</v>
      </c>
      <c r="B570" s="85">
        <v>50</v>
      </c>
      <c r="C570" s="32" t="s">
        <v>39</v>
      </c>
      <c r="D570" s="32" t="s">
        <v>32</v>
      </c>
      <c r="E570" s="80" t="s">
        <v>57</v>
      </c>
      <c r="F570" s="97">
        <v>374.40000000000003</v>
      </c>
      <c r="G570" s="98">
        <v>540</v>
      </c>
      <c r="H570" s="227"/>
      <c r="I570" s="35">
        <f t="shared" si="35"/>
        <v>0</v>
      </c>
      <c r="J570" s="36">
        <f t="shared" si="36"/>
        <v>0</v>
      </c>
    </row>
    <row r="571" spans="1:10" ht="53.25" customHeight="1">
      <c r="A571" s="48" t="s">
        <v>273</v>
      </c>
      <c r="B571" s="85">
        <v>50</v>
      </c>
      <c r="C571" s="32" t="s">
        <v>39</v>
      </c>
      <c r="D571" s="32" t="s">
        <v>32</v>
      </c>
      <c r="E571" s="80" t="s">
        <v>57</v>
      </c>
      <c r="F571" s="97">
        <v>374.40000000000003</v>
      </c>
      <c r="G571" s="98">
        <v>540</v>
      </c>
      <c r="H571" s="227"/>
      <c r="I571" s="35">
        <f t="shared" si="35"/>
        <v>0</v>
      </c>
      <c r="J571" s="36">
        <f t="shared" si="36"/>
        <v>0</v>
      </c>
    </row>
    <row r="572" spans="1:10" ht="53.25" customHeight="1">
      <c r="A572" s="48" t="s">
        <v>274</v>
      </c>
      <c r="B572" s="85">
        <v>50</v>
      </c>
      <c r="C572" s="32" t="s">
        <v>39</v>
      </c>
      <c r="D572" s="32" t="s">
        <v>32</v>
      </c>
      <c r="E572" s="80" t="s">
        <v>57</v>
      </c>
      <c r="F572" s="97">
        <v>374.40000000000003</v>
      </c>
      <c r="G572" s="98">
        <v>540</v>
      </c>
      <c r="H572" s="227"/>
      <c r="I572" s="35">
        <f t="shared" si="35"/>
        <v>0</v>
      </c>
      <c r="J572" s="36">
        <f t="shared" si="36"/>
        <v>0</v>
      </c>
    </row>
    <row r="573" spans="1:10" ht="53.25" customHeight="1">
      <c r="A573" s="48" t="s">
        <v>275</v>
      </c>
      <c r="B573" s="85">
        <v>50</v>
      </c>
      <c r="C573" s="32" t="s">
        <v>39</v>
      </c>
      <c r="D573" s="32" t="s">
        <v>32</v>
      </c>
      <c r="E573" s="80" t="s">
        <v>57</v>
      </c>
      <c r="F573" s="97">
        <v>374.40000000000003</v>
      </c>
      <c r="G573" s="98">
        <v>540</v>
      </c>
      <c r="H573" s="227"/>
      <c r="I573" s="35">
        <f t="shared" si="35"/>
        <v>0</v>
      </c>
      <c r="J573" s="36">
        <f t="shared" si="36"/>
        <v>0</v>
      </c>
    </row>
    <row r="574" spans="1:10" ht="53.25" customHeight="1">
      <c r="A574" s="166" t="s">
        <v>276</v>
      </c>
      <c r="B574" s="167">
        <v>250</v>
      </c>
      <c r="C574" s="32" t="s">
        <v>39</v>
      </c>
      <c r="D574" s="32" t="s">
        <v>32</v>
      </c>
      <c r="E574" s="80" t="s">
        <v>57</v>
      </c>
      <c r="F574" s="97">
        <v>538.2</v>
      </c>
      <c r="G574" s="98">
        <v>776.25</v>
      </c>
      <c r="H574" s="227"/>
      <c r="I574" s="35">
        <f t="shared" si="35"/>
        <v>0</v>
      </c>
      <c r="J574" s="36">
        <f t="shared" si="36"/>
        <v>0</v>
      </c>
    </row>
    <row r="575" spans="1:10" ht="53.25" customHeight="1">
      <c r="A575" s="166" t="s">
        <v>277</v>
      </c>
      <c r="B575" s="167">
        <v>250</v>
      </c>
      <c r="C575" s="32" t="s">
        <v>39</v>
      </c>
      <c r="D575" s="32" t="s">
        <v>32</v>
      </c>
      <c r="E575" s="80" t="s">
        <v>57</v>
      </c>
      <c r="F575" s="97">
        <v>538.2</v>
      </c>
      <c r="G575" s="98">
        <v>776.25</v>
      </c>
      <c r="H575" s="227"/>
      <c r="I575" s="35">
        <f t="shared" si="35"/>
        <v>0</v>
      </c>
      <c r="J575" s="36">
        <f t="shared" si="36"/>
        <v>0</v>
      </c>
    </row>
    <row r="576" spans="1:10" ht="53.25" customHeight="1">
      <c r="A576" s="166" t="s">
        <v>278</v>
      </c>
      <c r="B576" s="167">
        <v>250</v>
      </c>
      <c r="C576" s="32" t="s">
        <v>39</v>
      </c>
      <c r="D576" s="32" t="s">
        <v>32</v>
      </c>
      <c r="E576" s="80" t="s">
        <v>57</v>
      </c>
      <c r="F576" s="97">
        <v>538.2</v>
      </c>
      <c r="G576" s="98">
        <v>776.25</v>
      </c>
      <c r="H576" s="227"/>
      <c r="I576" s="35">
        <f t="shared" si="35"/>
        <v>0</v>
      </c>
      <c r="J576" s="36">
        <f t="shared" si="36"/>
        <v>0</v>
      </c>
    </row>
    <row r="577" spans="1:10" ht="53.25" customHeight="1">
      <c r="A577" s="166" t="s">
        <v>279</v>
      </c>
      <c r="B577" s="167">
        <v>250</v>
      </c>
      <c r="C577" s="32" t="s">
        <v>39</v>
      </c>
      <c r="D577" s="32" t="s">
        <v>32</v>
      </c>
      <c r="E577" s="80" t="s">
        <v>57</v>
      </c>
      <c r="F577" s="97">
        <v>538.2</v>
      </c>
      <c r="G577" s="98">
        <v>776.25</v>
      </c>
      <c r="H577" s="227"/>
      <c r="I577" s="35">
        <f t="shared" si="35"/>
        <v>0</v>
      </c>
      <c r="J577" s="36">
        <f t="shared" si="36"/>
        <v>0</v>
      </c>
    </row>
    <row r="578" spans="1:10" ht="53.25" customHeight="1">
      <c r="A578" s="48" t="s">
        <v>280</v>
      </c>
      <c r="B578" s="85">
        <v>5</v>
      </c>
      <c r="C578" s="32" t="s">
        <v>39</v>
      </c>
      <c r="D578" s="32" t="s">
        <v>32</v>
      </c>
      <c r="E578" s="80" t="s">
        <v>57</v>
      </c>
      <c r="F578" s="97">
        <v>245.70000000000002</v>
      </c>
      <c r="G578" s="98">
        <v>354.375</v>
      </c>
      <c r="H578" s="227"/>
      <c r="I578" s="35">
        <f t="shared" si="35"/>
        <v>0</v>
      </c>
      <c r="J578" s="36">
        <f t="shared" si="36"/>
        <v>0</v>
      </c>
    </row>
    <row r="579" spans="1:10" ht="53.25" customHeight="1">
      <c r="A579" s="48" t="s">
        <v>281</v>
      </c>
      <c r="B579" s="85">
        <v>5</v>
      </c>
      <c r="C579" s="32" t="s">
        <v>39</v>
      </c>
      <c r="D579" s="32" t="s">
        <v>32</v>
      </c>
      <c r="E579" s="80" t="s">
        <v>57</v>
      </c>
      <c r="F579" s="97">
        <v>245.70000000000002</v>
      </c>
      <c r="G579" s="98">
        <v>354.375</v>
      </c>
      <c r="H579" s="227"/>
      <c r="I579" s="35">
        <f t="shared" si="35"/>
        <v>0</v>
      </c>
      <c r="J579" s="36">
        <f t="shared" si="36"/>
        <v>0</v>
      </c>
    </row>
    <row r="580" spans="1:10" ht="53.25" customHeight="1">
      <c r="A580" s="48" t="s">
        <v>282</v>
      </c>
      <c r="B580" s="85">
        <v>5</v>
      </c>
      <c r="C580" s="32" t="s">
        <v>39</v>
      </c>
      <c r="D580" s="32" t="s">
        <v>32</v>
      </c>
      <c r="E580" s="80" t="s">
        <v>57</v>
      </c>
      <c r="F580" s="97">
        <v>245.70000000000002</v>
      </c>
      <c r="G580" s="98">
        <v>354.375</v>
      </c>
      <c r="H580" s="227"/>
      <c r="I580" s="35">
        <f t="shared" si="35"/>
        <v>0</v>
      </c>
      <c r="J580" s="36">
        <f t="shared" si="36"/>
        <v>0</v>
      </c>
    </row>
    <row r="581" spans="1:10" ht="53.25" customHeight="1">
      <c r="A581" s="48" t="s">
        <v>283</v>
      </c>
      <c r="B581" s="85">
        <v>5</v>
      </c>
      <c r="C581" s="32" t="s">
        <v>39</v>
      </c>
      <c r="D581" s="32" t="s">
        <v>32</v>
      </c>
      <c r="E581" s="80" t="s">
        <v>57</v>
      </c>
      <c r="F581" s="97">
        <v>245.70000000000002</v>
      </c>
      <c r="G581" s="98">
        <v>354.375</v>
      </c>
      <c r="H581" s="227"/>
      <c r="I581" s="35">
        <f t="shared" si="35"/>
        <v>0</v>
      </c>
      <c r="J581" s="36">
        <f t="shared" si="36"/>
        <v>0</v>
      </c>
    </row>
    <row r="582" spans="1:10" ht="53.25" customHeight="1">
      <c r="A582" s="48" t="s">
        <v>284</v>
      </c>
      <c r="B582" s="85">
        <v>100</v>
      </c>
      <c r="C582" s="32" t="s">
        <v>39</v>
      </c>
      <c r="D582" s="32" t="s">
        <v>32</v>
      </c>
      <c r="E582" s="80" t="s">
        <v>57</v>
      </c>
      <c r="F582" s="97">
        <v>205.4</v>
      </c>
      <c r="G582" s="98">
        <v>296.25</v>
      </c>
      <c r="H582" s="227"/>
      <c r="I582" s="35">
        <f t="shared" si="35"/>
        <v>0</v>
      </c>
      <c r="J582" s="36">
        <f t="shared" si="36"/>
        <v>0</v>
      </c>
    </row>
    <row r="583" spans="1:10" ht="53.25" customHeight="1">
      <c r="A583" s="48" t="s">
        <v>285</v>
      </c>
      <c r="B583" s="85">
        <v>100</v>
      </c>
      <c r="C583" s="32" t="s">
        <v>39</v>
      </c>
      <c r="D583" s="32" t="s">
        <v>32</v>
      </c>
      <c r="E583" s="80" t="s">
        <v>57</v>
      </c>
      <c r="F583" s="97">
        <v>205.4</v>
      </c>
      <c r="G583" s="98">
        <v>296.25</v>
      </c>
      <c r="H583" s="227"/>
      <c r="I583" s="35">
        <f t="shared" si="35"/>
        <v>0</v>
      </c>
      <c r="J583" s="36">
        <f t="shared" si="36"/>
        <v>0</v>
      </c>
    </row>
    <row r="584" spans="1:10" ht="53.25" customHeight="1">
      <c r="A584" s="48" t="s">
        <v>349</v>
      </c>
      <c r="B584" s="99">
        <v>50</v>
      </c>
      <c r="C584" s="32" t="s">
        <v>12</v>
      </c>
      <c r="D584" s="39" t="s">
        <v>47</v>
      </c>
      <c r="E584" s="64" t="s">
        <v>286</v>
      </c>
      <c r="F584" s="97">
        <v>98.8</v>
      </c>
      <c r="G584" s="98">
        <v>142.5</v>
      </c>
      <c r="H584" s="227"/>
      <c r="I584" s="35">
        <f t="shared" si="35"/>
        <v>0</v>
      </c>
      <c r="J584" s="36">
        <f t="shared" si="36"/>
        <v>0</v>
      </c>
    </row>
    <row r="585" spans="1:10" ht="53.25" customHeight="1">
      <c r="A585" s="48" t="s">
        <v>350</v>
      </c>
      <c r="B585" s="99">
        <v>50</v>
      </c>
      <c r="C585" s="32" t="s">
        <v>12</v>
      </c>
      <c r="D585" s="39" t="s">
        <v>47</v>
      </c>
      <c r="E585" s="64" t="s">
        <v>286</v>
      </c>
      <c r="F585" s="97">
        <v>98.8</v>
      </c>
      <c r="G585" s="98">
        <v>142.5</v>
      </c>
      <c r="H585" s="227"/>
      <c r="I585" s="35">
        <f t="shared" si="35"/>
        <v>0</v>
      </c>
      <c r="J585" s="36">
        <f t="shared" si="36"/>
        <v>0</v>
      </c>
    </row>
    <row r="586" spans="1:10" ht="53.25" customHeight="1">
      <c r="A586" s="48" t="s">
        <v>408</v>
      </c>
      <c r="B586" s="99">
        <v>50</v>
      </c>
      <c r="C586" s="32" t="s">
        <v>12</v>
      </c>
      <c r="D586" s="39" t="s">
        <v>47</v>
      </c>
      <c r="E586" s="64" t="s">
        <v>286</v>
      </c>
      <c r="F586" s="97">
        <v>98.8</v>
      </c>
      <c r="G586" s="98">
        <v>142.5</v>
      </c>
      <c r="H586" s="227"/>
      <c r="I586" s="35">
        <f t="shared" si="35"/>
        <v>0</v>
      </c>
      <c r="J586" s="36">
        <f t="shared" si="36"/>
        <v>0</v>
      </c>
    </row>
    <row r="587" spans="1:10" ht="53.25" customHeight="1">
      <c r="A587" s="48" t="s">
        <v>409</v>
      </c>
      <c r="B587" s="99">
        <v>50</v>
      </c>
      <c r="C587" s="32" t="s">
        <v>12</v>
      </c>
      <c r="D587" s="39" t="s">
        <v>47</v>
      </c>
      <c r="E587" s="64" t="s">
        <v>286</v>
      </c>
      <c r="F587" s="97">
        <v>98.8</v>
      </c>
      <c r="G587" s="98">
        <v>142.5</v>
      </c>
      <c r="H587" s="227"/>
      <c r="I587" s="35">
        <f t="shared" si="35"/>
        <v>0</v>
      </c>
      <c r="J587" s="36">
        <f t="shared" si="36"/>
        <v>0</v>
      </c>
    </row>
    <row r="588" spans="1:10" ht="53.25" customHeight="1">
      <c r="A588" s="48" t="s">
        <v>351</v>
      </c>
      <c r="B588" s="99">
        <v>50</v>
      </c>
      <c r="C588" s="32" t="s">
        <v>12</v>
      </c>
      <c r="D588" s="39" t="s">
        <v>47</v>
      </c>
      <c r="E588" s="64" t="s">
        <v>286</v>
      </c>
      <c r="F588" s="97">
        <v>98.8</v>
      </c>
      <c r="G588" s="98">
        <v>142.5</v>
      </c>
      <c r="H588" s="227"/>
      <c r="I588" s="35">
        <f t="shared" si="35"/>
        <v>0</v>
      </c>
      <c r="J588" s="36">
        <f t="shared" si="36"/>
        <v>0</v>
      </c>
    </row>
    <row r="589" spans="1:10" ht="53.25" customHeight="1">
      <c r="A589" s="48" t="s">
        <v>352</v>
      </c>
      <c r="B589" s="99">
        <v>50</v>
      </c>
      <c r="C589" s="32" t="s">
        <v>12</v>
      </c>
      <c r="D589" s="39" t="s">
        <v>47</v>
      </c>
      <c r="E589" s="64" t="s">
        <v>286</v>
      </c>
      <c r="F589" s="97">
        <v>98.8</v>
      </c>
      <c r="G589" s="98">
        <v>142.5</v>
      </c>
      <c r="H589" s="227"/>
      <c r="I589" s="35">
        <f t="shared" si="35"/>
        <v>0</v>
      </c>
      <c r="J589" s="36">
        <f t="shared" si="36"/>
        <v>0</v>
      </c>
    </row>
    <row r="590" spans="1:10" ht="41.25" customHeight="1">
      <c r="A590" s="168" t="s">
        <v>287</v>
      </c>
      <c r="B590" s="169"/>
      <c r="C590" s="170"/>
      <c r="D590" s="170"/>
      <c r="E590" s="55"/>
      <c r="F590" s="191"/>
      <c r="G590" s="171"/>
      <c r="H590" s="223" t="s">
        <v>59</v>
      </c>
      <c r="I590" s="172"/>
      <c r="J590" s="45"/>
    </row>
    <row r="591" spans="1:10" ht="45.75" customHeight="1">
      <c r="A591" s="48" t="s">
        <v>353</v>
      </c>
      <c r="B591" s="99">
        <v>50</v>
      </c>
      <c r="C591" s="32" t="s">
        <v>12</v>
      </c>
      <c r="D591" s="39" t="s">
        <v>47</v>
      </c>
      <c r="E591" s="64" t="s">
        <v>286</v>
      </c>
      <c r="F591" s="97">
        <v>98.8</v>
      </c>
      <c r="G591" s="98">
        <v>142.5</v>
      </c>
      <c r="H591" s="227"/>
      <c r="I591" s="35">
        <f aca="true" t="shared" si="37" ref="I591:I613">H591*F591</f>
        <v>0</v>
      </c>
      <c r="J591" s="36">
        <f aca="true" t="shared" si="38" ref="J591:J613">B591*H591</f>
        <v>0</v>
      </c>
    </row>
    <row r="592" spans="1:10" ht="45.75" customHeight="1">
      <c r="A592" s="48" t="s">
        <v>410</v>
      </c>
      <c r="B592" s="99">
        <v>50</v>
      </c>
      <c r="C592" s="32" t="s">
        <v>12</v>
      </c>
      <c r="D592" s="39" t="s">
        <v>47</v>
      </c>
      <c r="E592" s="64" t="s">
        <v>286</v>
      </c>
      <c r="F592" s="97">
        <v>98.8</v>
      </c>
      <c r="G592" s="98">
        <v>142.5</v>
      </c>
      <c r="H592" s="227"/>
      <c r="I592" s="35">
        <f t="shared" si="37"/>
        <v>0</v>
      </c>
      <c r="J592" s="36">
        <f t="shared" si="38"/>
        <v>0</v>
      </c>
    </row>
    <row r="593" spans="1:10" ht="45.75" customHeight="1">
      <c r="A593" s="48" t="s">
        <v>354</v>
      </c>
      <c r="B593" s="99">
        <v>50</v>
      </c>
      <c r="C593" s="32" t="s">
        <v>12</v>
      </c>
      <c r="D593" s="39" t="s">
        <v>47</v>
      </c>
      <c r="E593" s="64" t="s">
        <v>286</v>
      </c>
      <c r="F593" s="97">
        <v>98.8</v>
      </c>
      <c r="G593" s="98">
        <v>142.5</v>
      </c>
      <c r="H593" s="227"/>
      <c r="I593" s="35">
        <f t="shared" si="37"/>
        <v>0</v>
      </c>
      <c r="J593" s="36">
        <f t="shared" si="38"/>
        <v>0</v>
      </c>
    </row>
    <row r="594" spans="1:10" ht="45.75" customHeight="1">
      <c r="A594" s="48" t="s">
        <v>355</v>
      </c>
      <c r="B594" s="99">
        <v>50</v>
      </c>
      <c r="C594" s="32" t="s">
        <v>12</v>
      </c>
      <c r="D594" s="39" t="s">
        <v>47</v>
      </c>
      <c r="E594" s="64" t="s">
        <v>286</v>
      </c>
      <c r="F594" s="97">
        <v>98.8</v>
      </c>
      <c r="G594" s="98">
        <v>142.5</v>
      </c>
      <c r="H594" s="227"/>
      <c r="I594" s="35">
        <f t="shared" si="37"/>
        <v>0</v>
      </c>
      <c r="J594" s="36">
        <f t="shared" si="38"/>
        <v>0</v>
      </c>
    </row>
    <row r="595" spans="1:10" ht="45.75" customHeight="1">
      <c r="A595" s="48" t="s">
        <v>600</v>
      </c>
      <c r="B595" s="73">
        <v>150</v>
      </c>
      <c r="C595" s="32" t="s">
        <v>39</v>
      </c>
      <c r="D595" s="39" t="s">
        <v>61</v>
      </c>
      <c r="E595" s="80" t="s">
        <v>57</v>
      </c>
      <c r="F595" s="97">
        <v>169</v>
      </c>
      <c r="G595" s="98">
        <v>243.75</v>
      </c>
      <c r="H595" s="227"/>
      <c r="I595" s="35">
        <f t="shared" si="37"/>
        <v>0</v>
      </c>
      <c r="J595" s="36">
        <f t="shared" si="38"/>
        <v>0</v>
      </c>
    </row>
    <row r="596" spans="1:10" ht="45.75" customHeight="1">
      <c r="A596" s="48" t="s">
        <v>288</v>
      </c>
      <c r="B596" s="99">
        <v>50</v>
      </c>
      <c r="C596" s="32" t="s">
        <v>39</v>
      </c>
      <c r="D596" s="32" t="s">
        <v>32</v>
      </c>
      <c r="E596" s="80" t="s">
        <v>57</v>
      </c>
      <c r="F596" s="97">
        <v>994.5</v>
      </c>
      <c r="G596" s="98">
        <v>1491.75</v>
      </c>
      <c r="H596" s="227"/>
      <c r="I596" s="35">
        <f t="shared" si="37"/>
        <v>0</v>
      </c>
      <c r="J596" s="36">
        <f t="shared" si="38"/>
        <v>0</v>
      </c>
    </row>
    <row r="597" spans="1:10" ht="45.75" customHeight="1">
      <c r="A597" s="48" t="s">
        <v>289</v>
      </c>
      <c r="B597" s="99">
        <v>50</v>
      </c>
      <c r="C597" s="32" t="s">
        <v>39</v>
      </c>
      <c r="D597" s="32" t="s">
        <v>32</v>
      </c>
      <c r="E597" s="80" t="s">
        <v>57</v>
      </c>
      <c r="F597" s="97">
        <v>994.5</v>
      </c>
      <c r="G597" s="98">
        <v>1491.75</v>
      </c>
      <c r="H597" s="227"/>
      <c r="I597" s="35">
        <f t="shared" si="37"/>
        <v>0</v>
      </c>
      <c r="J597" s="36">
        <f t="shared" si="38"/>
        <v>0</v>
      </c>
    </row>
    <row r="598" spans="1:10" ht="45.75" customHeight="1">
      <c r="A598" s="48" t="s">
        <v>290</v>
      </c>
      <c r="B598" s="99">
        <v>50</v>
      </c>
      <c r="C598" s="32" t="s">
        <v>39</v>
      </c>
      <c r="D598" s="32" t="s">
        <v>32</v>
      </c>
      <c r="E598" s="80" t="s">
        <v>57</v>
      </c>
      <c r="F598" s="97">
        <v>994.5</v>
      </c>
      <c r="G598" s="98">
        <v>1491.75</v>
      </c>
      <c r="H598" s="227"/>
      <c r="I598" s="35">
        <f t="shared" si="37"/>
        <v>0</v>
      </c>
      <c r="J598" s="36">
        <f t="shared" si="38"/>
        <v>0</v>
      </c>
    </row>
    <row r="599" spans="1:10" ht="45.75" customHeight="1">
      <c r="A599" s="48" t="s">
        <v>291</v>
      </c>
      <c r="B599" s="99">
        <v>50</v>
      </c>
      <c r="C599" s="32" t="s">
        <v>39</v>
      </c>
      <c r="D599" s="32" t="s">
        <v>32</v>
      </c>
      <c r="E599" s="80" t="s">
        <v>57</v>
      </c>
      <c r="F599" s="97">
        <v>994.5</v>
      </c>
      <c r="G599" s="98">
        <v>1491.75</v>
      </c>
      <c r="H599" s="227"/>
      <c r="I599" s="35">
        <f t="shared" si="37"/>
        <v>0</v>
      </c>
      <c r="J599" s="36">
        <f t="shared" si="38"/>
        <v>0</v>
      </c>
    </row>
    <row r="600" spans="1:10" ht="33.75">
      <c r="A600" s="173" t="s">
        <v>292</v>
      </c>
      <c r="B600" s="169"/>
      <c r="C600" s="170"/>
      <c r="D600" s="170"/>
      <c r="E600" s="55"/>
      <c r="F600" s="191"/>
      <c r="G600" s="171"/>
      <c r="H600" s="223" t="s">
        <v>59</v>
      </c>
      <c r="I600" s="44"/>
      <c r="J600" s="45"/>
    </row>
    <row r="601" spans="1:10" ht="52.5" customHeight="1">
      <c r="A601" s="174" t="s">
        <v>601</v>
      </c>
      <c r="B601" s="175">
        <v>120</v>
      </c>
      <c r="C601" s="68" t="s">
        <v>8</v>
      </c>
      <c r="D601" s="68"/>
      <c r="E601" s="80" t="s">
        <v>57</v>
      </c>
      <c r="F601" s="97">
        <v>390</v>
      </c>
      <c r="G601" s="108">
        <f>F601*1.6</f>
        <v>624</v>
      </c>
      <c r="H601" s="227"/>
      <c r="I601" s="35">
        <f t="shared" si="37"/>
        <v>0</v>
      </c>
      <c r="J601" s="36">
        <f t="shared" si="38"/>
        <v>0</v>
      </c>
    </row>
    <row r="602" spans="1:10" ht="52.5" customHeight="1">
      <c r="A602" s="174" t="s">
        <v>602</v>
      </c>
      <c r="B602" s="175">
        <v>200</v>
      </c>
      <c r="C602" s="68" t="s">
        <v>8</v>
      </c>
      <c r="D602" s="63"/>
      <c r="E602" s="80" t="s">
        <v>57</v>
      </c>
      <c r="F602" s="97">
        <v>481</v>
      </c>
      <c r="G602" s="108">
        <f aca="true" t="shared" si="39" ref="G602:G613">F602*1.6</f>
        <v>769.6</v>
      </c>
      <c r="H602" s="227"/>
      <c r="I602" s="35">
        <f t="shared" si="37"/>
        <v>0</v>
      </c>
      <c r="J602" s="36">
        <f t="shared" si="38"/>
        <v>0</v>
      </c>
    </row>
    <row r="603" spans="1:10" ht="52.5" customHeight="1">
      <c r="A603" s="174" t="s">
        <v>603</v>
      </c>
      <c r="B603" s="175"/>
      <c r="C603" s="68" t="s">
        <v>8</v>
      </c>
      <c r="D603" s="63"/>
      <c r="E603" s="80" t="s">
        <v>57</v>
      </c>
      <c r="F603" s="97">
        <v>260</v>
      </c>
      <c r="G603" s="108">
        <f t="shared" si="39"/>
        <v>416</v>
      </c>
      <c r="H603" s="227"/>
      <c r="I603" s="35">
        <f t="shared" si="37"/>
        <v>0</v>
      </c>
      <c r="J603" s="36">
        <f t="shared" si="38"/>
        <v>0</v>
      </c>
    </row>
    <row r="604" spans="1:10" ht="52.5" customHeight="1">
      <c r="A604" s="174" t="s">
        <v>604</v>
      </c>
      <c r="B604" s="175"/>
      <c r="C604" s="68" t="s">
        <v>8</v>
      </c>
      <c r="D604" s="63"/>
      <c r="E604" s="80" t="s">
        <v>57</v>
      </c>
      <c r="F604" s="97">
        <v>260</v>
      </c>
      <c r="G604" s="108">
        <f t="shared" si="39"/>
        <v>416</v>
      </c>
      <c r="H604" s="227"/>
      <c r="I604" s="35">
        <f t="shared" si="37"/>
        <v>0</v>
      </c>
      <c r="J604" s="36">
        <f t="shared" si="38"/>
        <v>0</v>
      </c>
    </row>
    <row r="605" spans="1:10" ht="52.5" customHeight="1">
      <c r="A605" s="176" t="s">
        <v>605</v>
      </c>
      <c r="B605" s="175">
        <v>200</v>
      </c>
      <c r="C605" s="68" t="s">
        <v>8</v>
      </c>
      <c r="D605" s="63"/>
      <c r="E605" s="80" t="s">
        <v>57</v>
      </c>
      <c r="F605" s="97">
        <v>234</v>
      </c>
      <c r="G605" s="108">
        <f t="shared" si="39"/>
        <v>374.40000000000003</v>
      </c>
      <c r="H605" s="227"/>
      <c r="I605" s="35">
        <f t="shared" si="37"/>
        <v>0</v>
      </c>
      <c r="J605" s="36">
        <f t="shared" si="38"/>
        <v>0</v>
      </c>
    </row>
    <row r="606" spans="1:10" ht="52.5" customHeight="1">
      <c r="A606" s="86" t="s">
        <v>606</v>
      </c>
      <c r="B606" s="175"/>
      <c r="C606" s="68" t="s">
        <v>8</v>
      </c>
      <c r="D606" s="63"/>
      <c r="E606" s="80" t="s">
        <v>57</v>
      </c>
      <c r="F606" s="97">
        <v>325</v>
      </c>
      <c r="G606" s="108">
        <f t="shared" si="39"/>
        <v>520</v>
      </c>
      <c r="H606" s="227"/>
      <c r="I606" s="35">
        <f t="shared" si="37"/>
        <v>0</v>
      </c>
      <c r="J606" s="36">
        <f t="shared" si="38"/>
        <v>0</v>
      </c>
    </row>
    <row r="607" spans="1:10" ht="52.5" customHeight="1">
      <c r="A607" s="86" t="s">
        <v>607</v>
      </c>
      <c r="B607" s="175"/>
      <c r="C607" s="68" t="s">
        <v>8</v>
      </c>
      <c r="D607" s="63"/>
      <c r="E607" s="80" t="s">
        <v>57</v>
      </c>
      <c r="F607" s="97">
        <v>325</v>
      </c>
      <c r="G607" s="108">
        <f t="shared" si="39"/>
        <v>520</v>
      </c>
      <c r="H607" s="227"/>
      <c r="I607" s="35">
        <f t="shared" si="37"/>
        <v>0</v>
      </c>
      <c r="J607" s="36">
        <f t="shared" si="38"/>
        <v>0</v>
      </c>
    </row>
    <row r="608" spans="1:10" ht="52.5" customHeight="1">
      <c r="A608" s="86" t="s">
        <v>608</v>
      </c>
      <c r="B608" s="175"/>
      <c r="C608" s="68" t="s">
        <v>8</v>
      </c>
      <c r="D608" s="63"/>
      <c r="E608" s="80" t="s">
        <v>57</v>
      </c>
      <c r="F608" s="97">
        <v>325</v>
      </c>
      <c r="G608" s="108">
        <f t="shared" si="39"/>
        <v>520</v>
      </c>
      <c r="H608" s="227"/>
      <c r="I608" s="35">
        <f t="shared" si="37"/>
        <v>0</v>
      </c>
      <c r="J608" s="36">
        <f t="shared" si="38"/>
        <v>0</v>
      </c>
    </row>
    <row r="609" spans="1:10" ht="52.5" customHeight="1">
      <c r="A609" s="86" t="s">
        <v>609</v>
      </c>
      <c r="B609" s="175"/>
      <c r="C609" s="68" t="s">
        <v>8</v>
      </c>
      <c r="D609" s="63"/>
      <c r="E609" s="80" t="s">
        <v>57</v>
      </c>
      <c r="F609" s="97">
        <v>325</v>
      </c>
      <c r="G609" s="108">
        <f t="shared" si="39"/>
        <v>520</v>
      </c>
      <c r="H609" s="227"/>
      <c r="I609" s="35">
        <f t="shared" si="37"/>
        <v>0</v>
      </c>
      <c r="J609" s="36">
        <f t="shared" si="38"/>
        <v>0</v>
      </c>
    </row>
    <row r="610" spans="1:10" ht="52.5" customHeight="1">
      <c r="A610" s="86" t="s">
        <v>610</v>
      </c>
      <c r="B610" s="175"/>
      <c r="C610" s="68" t="s">
        <v>8</v>
      </c>
      <c r="D610" s="63"/>
      <c r="E610" s="80" t="s">
        <v>57</v>
      </c>
      <c r="F610" s="97">
        <v>325</v>
      </c>
      <c r="G610" s="108">
        <f t="shared" si="39"/>
        <v>520</v>
      </c>
      <c r="H610" s="227"/>
      <c r="I610" s="35">
        <f t="shared" si="37"/>
        <v>0</v>
      </c>
      <c r="J610" s="36">
        <f t="shared" si="38"/>
        <v>0</v>
      </c>
    </row>
    <row r="611" spans="1:10" ht="52.5" customHeight="1">
      <c r="A611" s="174" t="s">
        <v>611</v>
      </c>
      <c r="B611" s="175">
        <v>100</v>
      </c>
      <c r="C611" s="68" t="s">
        <v>8</v>
      </c>
      <c r="D611" s="83" t="s">
        <v>612</v>
      </c>
      <c r="E611" s="80" t="s">
        <v>57</v>
      </c>
      <c r="F611" s="97">
        <v>195</v>
      </c>
      <c r="G611" s="108">
        <f t="shared" si="39"/>
        <v>312</v>
      </c>
      <c r="H611" s="227"/>
      <c r="I611" s="35">
        <f t="shared" si="37"/>
        <v>0</v>
      </c>
      <c r="J611" s="36">
        <f t="shared" si="38"/>
        <v>0</v>
      </c>
    </row>
    <row r="612" spans="1:10" ht="52.5" customHeight="1">
      <c r="A612" s="174" t="s">
        <v>613</v>
      </c>
      <c r="B612" s="175">
        <v>100</v>
      </c>
      <c r="C612" s="68" t="s">
        <v>8</v>
      </c>
      <c r="D612" s="83" t="s">
        <v>612</v>
      </c>
      <c r="E612" s="80" t="s">
        <v>57</v>
      </c>
      <c r="F612" s="97">
        <v>195</v>
      </c>
      <c r="G612" s="108">
        <f t="shared" si="39"/>
        <v>312</v>
      </c>
      <c r="H612" s="227"/>
      <c r="I612" s="35">
        <f t="shared" si="37"/>
        <v>0</v>
      </c>
      <c r="J612" s="36">
        <f t="shared" si="38"/>
        <v>0</v>
      </c>
    </row>
    <row r="613" spans="1:10" ht="52.5" customHeight="1">
      <c r="A613" s="174" t="s">
        <v>614</v>
      </c>
      <c r="B613" s="175">
        <v>100</v>
      </c>
      <c r="C613" s="68" t="s">
        <v>8</v>
      </c>
      <c r="D613" s="83" t="s">
        <v>615</v>
      </c>
      <c r="E613" s="80" t="s">
        <v>57</v>
      </c>
      <c r="F613" s="97">
        <v>195</v>
      </c>
      <c r="G613" s="108">
        <f t="shared" si="39"/>
        <v>312</v>
      </c>
      <c r="H613" s="227"/>
      <c r="I613" s="35">
        <f t="shared" si="37"/>
        <v>0</v>
      </c>
      <c r="J613" s="36">
        <f t="shared" si="38"/>
        <v>0</v>
      </c>
    </row>
    <row r="614" spans="1:10" ht="52.5" customHeight="1">
      <c r="A614" s="120" t="s">
        <v>293</v>
      </c>
      <c r="B614" s="58">
        <v>500</v>
      </c>
      <c r="C614" s="32" t="s">
        <v>8</v>
      </c>
      <c r="D614" s="32" t="s">
        <v>61</v>
      </c>
      <c r="E614" s="64" t="s">
        <v>286</v>
      </c>
      <c r="F614" s="97">
        <v>208</v>
      </c>
      <c r="G614" s="98">
        <v>340.00000000000006</v>
      </c>
      <c r="H614" s="227"/>
      <c r="I614" s="35">
        <f>H614*F614</f>
        <v>0</v>
      </c>
      <c r="J614" s="36">
        <f>B614*H614</f>
        <v>0</v>
      </c>
    </row>
    <row r="615" spans="1:10" ht="52.5" customHeight="1">
      <c r="A615" s="46" t="s">
        <v>616</v>
      </c>
      <c r="B615" s="160">
        <v>200</v>
      </c>
      <c r="C615" s="32" t="s">
        <v>8</v>
      </c>
      <c r="D615" s="32" t="s">
        <v>32</v>
      </c>
      <c r="E615" s="64" t="s">
        <v>286</v>
      </c>
      <c r="F615" s="97">
        <v>208</v>
      </c>
      <c r="G615" s="98">
        <v>326.40000000000003</v>
      </c>
      <c r="H615" s="227"/>
      <c r="I615" s="35">
        <f aca="true" t="shared" si="40" ref="I615:J632">H615*F615</f>
        <v>0</v>
      </c>
      <c r="J615" s="36">
        <f aca="true" t="shared" si="41" ref="J615:J627">B615*H615</f>
        <v>0</v>
      </c>
    </row>
    <row r="616" spans="1:10" ht="52.5" customHeight="1">
      <c r="A616" s="46" t="s">
        <v>617</v>
      </c>
      <c r="B616" s="160">
        <v>250</v>
      </c>
      <c r="C616" s="32" t="s">
        <v>8</v>
      </c>
      <c r="D616" s="32" t="s">
        <v>32</v>
      </c>
      <c r="E616" s="64" t="s">
        <v>286</v>
      </c>
      <c r="F616" s="97">
        <v>286</v>
      </c>
      <c r="G616" s="98">
        <v>448.80000000000007</v>
      </c>
      <c r="H616" s="227"/>
      <c r="I616" s="35">
        <f t="shared" si="40"/>
        <v>0</v>
      </c>
      <c r="J616" s="36">
        <f t="shared" si="41"/>
        <v>0</v>
      </c>
    </row>
    <row r="617" spans="1:10" ht="52.5" customHeight="1">
      <c r="A617" s="46" t="s">
        <v>618</v>
      </c>
      <c r="B617" s="160">
        <v>250</v>
      </c>
      <c r="C617" s="32" t="s">
        <v>8</v>
      </c>
      <c r="D617" s="32" t="s">
        <v>32</v>
      </c>
      <c r="E617" s="64" t="s">
        <v>286</v>
      </c>
      <c r="F617" s="97">
        <v>287.3</v>
      </c>
      <c r="G617" s="98">
        <v>450.84000000000003</v>
      </c>
      <c r="H617" s="227"/>
      <c r="I617" s="35">
        <f t="shared" si="40"/>
        <v>0</v>
      </c>
      <c r="J617" s="36">
        <f t="shared" si="41"/>
        <v>0</v>
      </c>
    </row>
    <row r="618" spans="1:10" ht="52.5" customHeight="1">
      <c r="A618" s="46" t="s">
        <v>619</v>
      </c>
      <c r="B618" s="160">
        <v>250</v>
      </c>
      <c r="C618" s="32" t="s">
        <v>8</v>
      </c>
      <c r="D618" s="32" t="s">
        <v>32</v>
      </c>
      <c r="E618" s="64" t="s">
        <v>286</v>
      </c>
      <c r="F618" s="97">
        <v>288.6</v>
      </c>
      <c r="G618" s="98">
        <v>452.88</v>
      </c>
      <c r="H618" s="227"/>
      <c r="I618" s="35">
        <f t="shared" si="40"/>
        <v>0</v>
      </c>
      <c r="J618" s="36">
        <f t="shared" si="41"/>
        <v>0</v>
      </c>
    </row>
    <row r="619" spans="1:10" ht="52.5" customHeight="1">
      <c r="A619" s="46" t="s">
        <v>620</v>
      </c>
      <c r="B619" s="160">
        <v>250</v>
      </c>
      <c r="C619" s="32" t="s">
        <v>8</v>
      </c>
      <c r="D619" s="32" t="s">
        <v>32</v>
      </c>
      <c r="E619" s="64" t="s">
        <v>286</v>
      </c>
      <c r="F619" s="97">
        <v>289.90000000000003</v>
      </c>
      <c r="G619" s="98">
        <v>454.92</v>
      </c>
      <c r="H619" s="227"/>
      <c r="I619" s="35">
        <f t="shared" si="40"/>
        <v>0</v>
      </c>
      <c r="J619" s="36">
        <f t="shared" si="41"/>
        <v>0</v>
      </c>
    </row>
    <row r="620" spans="1:10" ht="52.5" customHeight="1">
      <c r="A620" s="46" t="s">
        <v>621</v>
      </c>
      <c r="B620" s="160">
        <v>250</v>
      </c>
      <c r="C620" s="32" t="s">
        <v>8</v>
      </c>
      <c r="D620" s="32" t="s">
        <v>32</v>
      </c>
      <c r="E620" s="64" t="s">
        <v>286</v>
      </c>
      <c r="F620" s="97">
        <v>291.2</v>
      </c>
      <c r="G620" s="98">
        <v>456.9600000000001</v>
      </c>
      <c r="H620" s="227"/>
      <c r="I620" s="35">
        <f t="shared" si="40"/>
        <v>0</v>
      </c>
      <c r="J620" s="36">
        <f t="shared" si="41"/>
        <v>0</v>
      </c>
    </row>
    <row r="621" spans="1:10" ht="52.5" customHeight="1">
      <c r="A621" s="46" t="s">
        <v>622</v>
      </c>
      <c r="B621" s="160">
        <v>250</v>
      </c>
      <c r="C621" s="32" t="s">
        <v>8</v>
      </c>
      <c r="D621" s="32" t="s">
        <v>32</v>
      </c>
      <c r="E621" s="64" t="s">
        <v>286</v>
      </c>
      <c r="F621" s="97">
        <v>292.5</v>
      </c>
      <c r="G621" s="98">
        <v>459.00000000000006</v>
      </c>
      <c r="H621" s="227"/>
      <c r="I621" s="35">
        <f t="shared" si="40"/>
        <v>0</v>
      </c>
      <c r="J621" s="36">
        <f t="shared" si="41"/>
        <v>0</v>
      </c>
    </row>
    <row r="622" spans="1:10" ht="52.5" customHeight="1">
      <c r="A622" s="46" t="s">
        <v>623</v>
      </c>
      <c r="B622" s="160">
        <v>250</v>
      </c>
      <c r="C622" s="32" t="s">
        <v>8</v>
      </c>
      <c r="D622" s="32" t="s">
        <v>32</v>
      </c>
      <c r="E622" s="64" t="s">
        <v>286</v>
      </c>
      <c r="F622" s="97">
        <v>293.8</v>
      </c>
      <c r="G622" s="98">
        <v>461.04</v>
      </c>
      <c r="H622" s="227"/>
      <c r="I622" s="35">
        <f t="shared" si="40"/>
        <v>0</v>
      </c>
      <c r="J622" s="36">
        <f t="shared" si="41"/>
        <v>0</v>
      </c>
    </row>
    <row r="623" spans="1:10" ht="52.5" customHeight="1">
      <c r="A623" s="46" t="s">
        <v>624</v>
      </c>
      <c r="B623" s="160">
        <v>250</v>
      </c>
      <c r="C623" s="32" t="s">
        <v>8</v>
      </c>
      <c r="D623" s="32" t="s">
        <v>32</v>
      </c>
      <c r="E623" s="64" t="s">
        <v>286</v>
      </c>
      <c r="F623" s="97">
        <v>295.1</v>
      </c>
      <c r="G623" s="98">
        <v>463.08</v>
      </c>
      <c r="H623" s="227"/>
      <c r="I623" s="35">
        <f t="shared" si="40"/>
        <v>0</v>
      </c>
      <c r="J623" s="36">
        <f t="shared" si="41"/>
        <v>0</v>
      </c>
    </row>
    <row r="624" spans="1:10" ht="52.5" customHeight="1">
      <c r="A624" s="48" t="s">
        <v>294</v>
      </c>
      <c r="B624" s="85">
        <v>250</v>
      </c>
      <c r="C624" s="32" t="s">
        <v>39</v>
      </c>
      <c r="D624" s="32" t="s">
        <v>32</v>
      </c>
      <c r="E624" s="64" t="s">
        <v>286</v>
      </c>
      <c r="F624" s="97">
        <v>318.5</v>
      </c>
      <c r="G624" s="98">
        <v>441</v>
      </c>
      <c r="H624" s="227"/>
      <c r="I624" s="35">
        <f t="shared" si="40"/>
        <v>0</v>
      </c>
      <c r="J624" s="36">
        <f t="shared" si="41"/>
        <v>0</v>
      </c>
    </row>
    <row r="625" spans="1:10" ht="52.5" customHeight="1">
      <c r="A625" s="48" t="s">
        <v>65</v>
      </c>
      <c r="B625" s="85">
        <v>110</v>
      </c>
      <c r="C625" s="32" t="s">
        <v>39</v>
      </c>
      <c r="D625" s="32" t="s">
        <v>32</v>
      </c>
      <c r="E625" s="64" t="s">
        <v>286</v>
      </c>
      <c r="F625" s="97">
        <v>227.5</v>
      </c>
      <c r="G625" s="98">
        <v>315</v>
      </c>
      <c r="H625" s="227"/>
      <c r="I625" s="35">
        <f t="shared" si="40"/>
        <v>0</v>
      </c>
      <c r="J625" s="36">
        <f t="shared" si="41"/>
        <v>0</v>
      </c>
    </row>
    <row r="626" spans="1:10" ht="52.5" customHeight="1">
      <c r="A626" s="48" t="s">
        <v>795</v>
      </c>
      <c r="B626" s="47">
        <v>80</v>
      </c>
      <c r="C626" s="32" t="s">
        <v>39</v>
      </c>
      <c r="D626" s="32" t="s">
        <v>32</v>
      </c>
      <c r="E626" s="64" t="s">
        <v>286</v>
      </c>
      <c r="F626" s="195">
        <v>221</v>
      </c>
      <c r="G626" s="98">
        <f>F626*1.6</f>
        <v>353.6</v>
      </c>
      <c r="H626" s="275"/>
      <c r="I626" s="35">
        <f t="shared" si="40"/>
        <v>0</v>
      </c>
      <c r="J626" s="36">
        <f t="shared" si="41"/>
        <v>0</v>
      </c>
    </row>
    <row r="627" spans="1:10" ht="52.5" customHeight="1">
      <c r="A627" s="48" t="s">
        <v>796</v>
      </c>
      <c r="B627" s="47">
        <v>175</v>
      </c>
      <c r="C627" s="32" t="s">
        <v>39</v>
      </c>
      <c r="D627" s="32" t="s">
        <v>32</v>
      </c>
      <c r="E627" s="64" t="s">
        <v>286</v>
      </c>
      <c r="F627" s="195">
        <v>286</v>
      </c>
      <c r="G627" s="98">
        <f>F627*1.6</f>
        <v>457.6</v>
      </c>
      <c r="H627" s="275"/>
      <c r="I627" s="35">
        <f t="shared" si="40"/>
        <v>0</v>
      </c>
      <c r="J627" s="36">
        <f t="shared" si="41"/>
        <v>0</v>
      </c>
    </row>
    <row r="628" spans="1:10" ht="45.75">
      <c r="A628" s="177" t="s">
        <v>625</v>
      </c>
      <c r="B628" s="169"/>
      <c r="C628" s="170"/>
      <c r="D628" s="170"/>
      <c r="E628" s="55"/>
      <c r="F628" s="191"/>
      <c r="G628" s="171"/>
      <c r="H628" s="223" t="s">
        <v>59</v>
      </c>
      <c r="I628" s="44"/>
      <c r="J628" s="45"/>
    </row>
    <row r="629" spans="1:10" ht="42.75" customHeight="1">
      <c r="A629" s="178" t="s">
        <v>626</v>
      </c>
      <c r="B629" s="179">
        <v>10</v>
      </c>
      <c r="C629" s="32" t="s">
        <v>8</v>
      </c>
      <c r="D629" s="68" t="s">
        <v>32</v>
      </c>
      <c r="E629" s="254" t="s">
        <v>627</v>
      </c>
      <c r="F629" s="97">
        <v>111</v>
      </c>
      <c r="G629" s="98">
        <v>199</v>
      </c>
      <c r="H629" s="227"/>
      <c r="I629" s="35">
        <f t="shared" si="40"/>
        <v>0</v>
      </c>
      <c r="J629" s="35">
        <f t="shared" si="40"/>
        <v>0</v>
      </c>
    </row>
    <row r="630" spans="1:10" ht="120.75" customHeight="1">
      <c r="A630" s="234" t="s">
        <v>732</v>
      </c>
      <c r="B630" s="47">
        <v>15</v>
      </c>
      <c r="C630" s="32" t="s">
        <v>8</v>
      </c>
      <c r="D630" s="32" t="s">
        <v>61</v>
      </c>
      <c r="E630" s="255" t="s">
        <v>731</v>
      </c>
      <c r="F630" s="97">
        <v>111</v>
      </c>
      <c r="G630" s="98">
        <v>199</v>
      </c>
      <c r="H630" s="227"/>
      <c r="I630" s="35">
        <f t="shared" si="40"/>
        <v>0</v>
      </c>
      <c r="J630" s="35">
        <f t="shared" si="40"/>
        <v>0</v>
      </c>
    </row>
    <row r="631" spans="1:10" ht="120.75" customHeight="1">
      <c r="A631" s="234" t="s">
        <v>733</v>
      </c>
      <c r="B631" s="47">
        <v>15</v>
      </c>
      <c r="C631" s="32" t="s">
        <v>8</v>
      </c>
      <c r="D631" s="32" t="s">
        <v>61</v>
      </c>
      <c r="E631" s="255" t="s">
        <v>731</v>
      </c>
      <c r="F631" s="97">
        <v>111</v>
      </c>
      <c r="G631" s="98">
        <v>199</v>
      </c>
      <c r="H631" s="227"/>
      <c r="I631" s="35">
        <f t="shared" si="40"/>
        <v>0</v>
      </c>
      <c r="J631" s="35">
        <f t="shared" si="40"/>
        <v>0</v>
      </c>
    </row>
    <row r="632" spans="1:10" ht="120.75" customHeight="1">
      <c r="A632" s="234" t="s">
        <v>734</v>
      </c>
      <c r="B632" s="47">
        <v>15</v>
      </c>
      <c r="C632" s="32" t="s">
        <v>8</v>
      </c>
      <c r="D632" s="32" t="s">
        <v>61</v>
      </c>
      <c r="E632" s="255" t="s">
        <v>731</v>
      </c>
      <c r="F632" s="97">
        <v>111</v>
      </c>
      <c r="G632" s="98">
        <v>199</v>
      </c>
      <c r="H632" s="227"/>
      <c r="I632" s="35">
        <f t="shared" si="40"/>
        <v>0</v>
      </c>
      <c r="J632" s="35">
        <f t="shared" si="40"/>
        <v>0</v>
      </c>
    </row>
    <row r="633" spans="1:10" ht="143.25" customHeight="1">
      <c r="A633" s="234" t="s">
        <v>735</v>
      </c>
      <c r="B633" s="47">
        <v>15</v>
      </c>
      <c r="C633" s="32" t="s">
        <v>8</v>
      </c>
      <c r="D633" s="32" t="s">
        <v>61</v>
      </c>
      <c r="E633" s="255" t="s">
        <v>731</v>
      </c>
      <c r="F633" s="97">
        <v>111</v>
      </c>
      <c r="G633" s="98">
        <v>199</v>
      </c>
      <c r="H633" s="227"/>
      <c r="I633" s="35">
        <f aca="true" t="shared" si="42" ref="I633:J650">H633*F633</f>
        <v>0</v>
      </c>
      <c r="J633" s="35">
        <f t="shared" si="42"/>
        <v>0</v>
      </c>
    </row>
    <row r="634" spans="1:10" ht="120.75" customHeight="1">
      <c r="A634" s="234" t="s">
        <v>736</v>
      </c>
      <c r="B634" s="47">
        <v>15</v>
      </c>
      <c r="C634" s="32" t="s">
        <v>8</v>
      </c>
      <c r="D634" s="32" t="s">
        <v>61</v>
      </c>
      <c r="E634" s="255" t="s">
        <v>731</v>
      </c>
      <c r="F634" s="97">
        <v>111</v>
      </c>
      <c r="G634" s="98">
        <v>199</v>
      </c>
      <c r="H634" s="227"/>
      <c r="I634" s="35">
        <f t="shared" si="42"/>
        <v>0</v>
      </c>
      <c r="J634" s="35">
        <f t="shared" si="42"/>
        <v>0</v>
      </c>
    </row>
    <row r="635" spans="1:10" ht="143.25" customHeight="1">
      <c r="A635" s="234" t="s">
        <v>737</v>
      </c>
      <c r="B635" s="47">
        <v>15</v>
      </c>
      <c r="C635" s="32" t="s">
        <v>8</v>
      </c>
      <c r="D635" s="32" t="s">
        <v>61</v>
      </c>
      <c r="E635" s="255" t="s">
        <v>731</v>
      </c>
      <c r="F635" s="97">
        <v>111</v>
      </c>
      <c r="G635" s="98">
        <v>199</v>
      </c>
      <c r="H635" s="227"/>
      <c r="I635" s="35">
        <f t="shared" si="42"/>
        <v>0</v>
      </c>
      <c r="J635" s="35">
        <f t="shared" si="42"/>
        <v>0</v>
      </c>
    </row>
    <row r="636" spans="1:10" ht="120.75" customHeight="1">
      <c r="A636" s="234" t="s">
        <v>738</v>
      </c>
      <c r="B636" s="47">
        <v>15</v>
      </c>
      <c r="C636" s="32" t="s">
        <v>8</v>
      </c>
      <c r="D636" s="32" t="s">
        <v>61</v>
      </c>
      <c r="E636" s="255" t="s">
        <v>731</v>
      </c>
      <c r="F636" s="97">
        <v>111</v>
      </c>
      <c r="G636" s="98">
        <v>199</v>
      </c>
      <c r="H636" s="227"/>
      <c r="I636" s="35">
        <f t="shared" si="42"/>
        <v>0</v>
      </c>
      <c r="J636" s="35">
        <f t="shared" si="42"/>
        <v>0</v>
      </c>
    </row>
    <row r="637" spans="1:10" ht="120.75" customHeight="1">
      <c r="A637" s="234" t="s">
        <v>739</v>
      </c>
      <c r="B637" s="47">
        <v>15</v>
      </c>
      <c r="C637" s="32" t="s">
        <v>8</v>
      </c>
      <c r="D637" s="32" t="s">
        <v>61</v>
      </c>
      <c r="E637" s="255" t="s">
        <v>731</v>
      </c>
      <c r="F637" s="97">
        <v>111</v>
      </c>
      <c r="G637" s="98">
        <v>199</v>
      </c>
      <c r="H637" s="227"/>
      <c r="I637" s="35">
        <f t="shared" si="42"/>
        <v>0</v>
      </c>
      <c r="J637" s="35">
        <f t="shared" si="42"/>
        <v>0</v>
      </c>
    </row>
    <row r="638" spans="1:10" ht="102" customHeight="1">
      <c r="A638" s="234" t="s">
        <v>740</v>
      </c>
      <c r="B638" s="47">
        <v>15</v>
      </c>
      <c r="C638" s="32" t="s">
        <v>8</v>
      </c>
      <c r="D638" s="32" t="s">
        <v>61</v>
      </c>
      <c r="E638" s="255" t="s">
        <v>731</v>
      </c>
      <c r="F638" s="97">
        <v>111</v>
      </c>
      <c r="G638" s="98">
        <v>199</v>
      </c>
      <c r="H638" s="227"/>
      <c r="I638" s="35">
        <f t="shared" si="42"/>
        <v>0</v>
      </c>
      <c r="J638" s="35">
        <f t="shared" si="42"/>
        <v>0</v>
      </c>
    </row>
    <row r="639" spans="1:10" ht="113.25" customHeight="1">
      <c r="A639" s="234" t="s">
        <v>741</v>
      </c>
      <c r="B639" s="47">
        <v>15</v>
      </c>
      <c r="C639" s="32" t="s">
        <v>8</v>
      </c>
      <c r="D639" s="32" t="s">
        <v>61</v>
      </c>
      <c r="E639" s="255" t="s">
        <v>731</v>
      </c>
      <c r="F639" s="97">
        <v>111</v>
      </c>
      <c r="G639" s="98">
        <v>199</v>
      </c>
      <c r="H639" s="227"/>
      <c r="I639" s="35">
        <f t="shared" si="42"/>
        <v>0</v>
      </c>
      <c r="J639" s="35">
        <f t="shared" si="42"/>
        <v>0</v>
      </c>
    </row>
    <row r="640" spans="1:10" ht="105" customHeight="1">
      <c r="A640" s="234" t="s">
        <v>742</v>
      </c>
      <c r="B640" s="47">
        <v>15</v>
      </c>
      <c r="C640" s="32" t="s">
        <v>8</v>
      </c>
      <c r="D640" s="32" t="s">
        <v>61</v>
      </c>
      <c r="E640" s="255" t="s">
        <v>731</v>
      </c>
      <c r="F640" s="97">
        <v>111</v>
      </c>
      <c r="G640" s="98">
        <v>199</v>
      </c>
      <c r="H640" s="227"/>
      <c r="I640" s="35">
        <f t="shared" si="42"/>
        <v>0</v>
      </c>
      <c r="J640" s="35">
        <f t="shared" si="42"/>
        <v>0</v>
      </c>
    </row>
    <row r="641" spans="1:10" ht="108.75" customHeight="1">
      <c r="A641" s="234" t="s">
        <v>743</v>
      </c>
      <c r="B641" s="47">
        <v>15</v>
      </c>
      <c r="C641" s="32" t="s">
        <v>8</v>
      </c>
      <c r="D641" s="32" t="s">
        <v>61</v>
      </c>
      <c r="E641" s="255" t="s">
        <v>731</v>
      </c>
      <c r="F641" s="97">
        <v>111</v>
      </c>
      <c r="G641" s="98">
        <v>199</v>
      </c>
      <c r="H641" s="227"/>
      <c r="I641" s="35">
        <f t="shared" si="42"/>
        <v>0</v>
      </c>
      <c r="J641" s="35">
        <f t="shared" si="42"/>
        <v>0</v>
      </c>
    </row>
    <row r="642" spans="1:10" ht="87" customHeight="1">
      <c r="A642" s="234" t="s">
        <v>744</v>
      </c>
      <c r="B642" s="47">
        <v>15</v>
      </c>
      <c r="C642" s="32" t="s">
        <v>8</v>
      </c>
      <c r="D642" s="32" t="s">
        <v>61</v>
      </c>
      <c r="E642" s="255" t="s">
        <v>731</v>
      </c>
      <c r="F642" s="97">
        <v>111</v>
      </c>
      <c r="G642" s="98">
        <v>199</v>
      </c>
      <c r="H642" s="227"/>
      <c r="I642" s="35">
        <f t="shared" si="42"/>
        <v>0</v>
      </c>
      <c r="J642" s="35">
        <f t="shared" si="42"/>
        <v>0</v>
      </c>
    </row>
    <row r="643" spans="1:10" ht="124.5" customHeight="1">
      <c r="A643" s="234" t="s">
        <v>745</v>
      </c>
      <c r="B643" s="47">
        <v>15</v>
      </c>
      <c r="C643" s="32" t="s">
        <v>8</v>
      </c>
      <c r="D643" s="32" t="s">
        <v>61</v>
      </c>
      <c r="E643" s="255" t="s">
        <v>731</v>
      </c>
      <c r="F643" s="97">
        <v>111</v>
      </c>
      <c r="G643" s="98">
        <v>199</v>
      </c>
      <c r="H643" s="227"/>
      <c r="I643" s="35">
        <f t="shared" si="42"/>
        <v>0</v>
      </c>
      <c r="J643" s="35">
        <f t="shared" si="42"/>
        <v>0</v>
      </c>
    </row>
    <row r="644" spans="1:10" ht="120.75" customHeight="1">
      <c r="A644" s="234" t="s">
        <v>746</v>
      </c>
      <c r="B644" s="47">
        <v>15</v>
      </c>
      <c r="C644" s="32" t="s">
        <v>8</v>
      </c>
      <c r="D644" s="32" t="s">
        <v>61</v>
      </c>
      <c r="E644" s="255" t="s">
        <v>731</v>
      </c>
      <c r="F644" s="97">
        <v>111</v>
      </c>
      <c r="G644" s="98">
        <v>199</v>
      </c>
      <c r="H644" s="227"/>
      <c r="I644" s="35">
        <f t="shared" si="42"/>
        <v>0</v>
      </c>
      <c r="J644" s="35">
        <f t="shared" si="42"/>
        <v>0</v>
      </c>
    </row>
    <row r="645" spans="1:10" ht="120.75" customHeight="1">
      <c r="A645" s="234" t="s">
        <v>747</v>
      </c>
      <c r="B645" s="47">
        <v>15</v>
      </c>
      <c r="C645" s="32" t="s">
        <v>8</v>
      </c>
      <c r="D645" s="32" t="s">
        <v>61</v>
      </c>
      <c r="E645" s="255" t="s">
        <v>731</v>
      </c>
      <c r="F645" s="97">
        <v>111</v>
      </c>
      <c r="G645" s="98">
        <v>199</v>
      </c>
      <c r="H645" s="227"/>
      <c r="I645" s="35">
        <f t="shared" si="42"/>
        <v>0</v>
      </c>
      <c r="J645" s="35">
        <f t="shared" si="42"/>
        <v>0</v>
      </c>
    </row>
    <row r="646" spans="1:10" ht="120.75" customHeight="1">
      <c r="A646" s="234" t="s">
        <v>748</v>
      </c>
      <c r="B646" s="47">
        <v>15</v>
      </c>
      <c r="C646" s="32" t="s">
        <v>8</v>
      </c>
      <c r="D646" s="32" t="s">
        <v>61</v>
      </c>
      <c r="E646" s="255" t="s">
        <v>731</v>
      </c>
      <c r="F646" s="97">
        <v>111</v>
      </c>
      <c r="G646" s="98">
        <v>199</v>
      </c>
      <c r="H646" s="227"/>
      <c r="I646" s="35">
        <f t="shared" si="42"/>
        <v>0</v>
      </c>
      <c r="J646" s="35">
        <f t="shared" si="42"/>
        <v>0</v>
      </c>
    </row>
    <row r="647" spans="1:10" ht="87.75" customHeight="1">
      <c r="A647" s="234" t="s">
        <v>749</v>
      </c>
      <c r="B647" s="47">
        <v>15</v>
      </c>
      <c r="C647" s="32" t="s">
        <v>8</v>
      </c>
      <c r="D647" s="32" t="s">
        <v>61</v>
      </c>
      <c r="E647" s="255" t="s">
        <v>731</v>
      </c>
      <c r="F647" s="97">
        <v>111</v>
      </c>
      <c r="G647" s="98">
        <v>199</v>
      </c>
      <c r="H647" s="227"/>
      <c r="I647" s="35">
        <f t="shared" si="42"/>
        <v>0</v>
      </c>
      <c r="J647" s="35">
        <f t="shared" si="42"/>
        <v>0</v>
      </c>
    </row>
    <row r="648" spans="1:10" ht="120.75" customHeight="1">
      <c r="A648" s="235" t="s">
        <v>750</v>
      </c>
      <c r="B648" s="47">
        <v>15</v>
      </c>
      <c r="C648" s="32" t="s">
        <v>8</v>
      </c>
      <c r="D648" s="32" t="s">
        <v>61</v>
      </c>
      <c r="E648" s="255" t="s">
        <v>731</v>
      </c>
      <c r="F648" s="97">
        <v>111</v>
      </c>
      <c r="G648" s="98">
        <v>199</v>
      </c>
      <c r="H648" s="227"/>
      <c r="I648" s="35">
        <f t="shared" si="42"/>
        <v>0</v>
      </c>
      <c r="J648" s="35">
        <f t="shared" si="42"/>
        <v>0</v>
      </c>
    </row>
    <row r="649" spans="1:10" ht="120.75" customHeight="1">
      <c r="A649" s="235" t="s">
        <v>751</v>
      </c>
      <c r="B649" s="47">
        <v>15</v>
      </c>
      <c r="C649" s="32" t="s">
        <v>8</v>
      </c>
      <c r="D649" s="32" t="s">
        <v>61</v>
      </c>
      <c r="E649" s="255" t="s">
        <v>731</v>
      </c>
      <c r="F649" s="97">
        <v>111</v>
      </c>
      <c r="G649" s="98">
        <v>199</v>
      </c>
      <c r="H649" s="227"/>
      <c r="I649" s="35">
        <f t="shared" si="42"/>
        <v>0</v>
      </c>
      <c r="J649" s="35">
        <f t="shared" si="42"/>
        <v>0</v>
      </c>
    </row>
    <row r="650" spans="1:10" ht="120.75" customHeight="1">
      <c r="A650" s="234" t="s">
        <v>752</v>
      </c>
      <c r="B650" s="47">
        <v>15</v>
      </c>
      <c r="C650" s="32" t="s">
        <v>8</v>
      </c>
      <c r="D650" s="32" t="s">
        <v>61</v>
      </c>
      <c r="E650" s="255" t="s">
        <v>731</v>
      </c>
      <c r="F650" s="97">
        <v>111</v>
      </c>
      <c r="G650" s="98">
        <v>199</v>
      </c>
      <c r="H650" s="227"/>
      <c r="I650" s="35">
        <f t="shared" si="42"/>
        <v>0</v>
      </c>
      <c r="J650" s="35">
        <f t="shared" si="42"/>
        <v>0</v>
      </c>
    </row>
    <row r="651" spans="1:10" ht="43.5" customHeight="1">
      <c r="A651" s="180" t="s">
        <v>628</v>
      </c>
      <c r="B651" s="169"/>
      <c r="C651" s="170"/>
      <c r="D651" s="170"/>
      <c r="E651" s="55"/>
      <c r="F651" s="191"/>
      <c r="G651" s="171"/>
      <c r="H651" s="223" t="s">
        <v>59</v>
      </c>
      <c r="I651" s="44"/>
      <c r="J651" s="45"/>
    </row>
    <row r="652" spans="1:10" ht="36">
      <c r="A652" s="181" t="s">
        <v>629</v>
      </c>
      <c r="B652" s="179">
        <v>10</v>
      </c>
      <c r="C652" s="68" t="s">
        <v>12</v>
      </c>
      <c r="D652" s="68" t="s">
        <v>32</v>
      </c>
      <c r="E652" s="68" t="s">
        <v>630</v>
      </c>
      <c r="F652" s="97">
        <v>65</v>
      </c>
      <c r="G652" s="98">
        <v>99</v>
      </c>
      <c r="H652" s="227"/>
      <c r="I652" s="35">
        <f aca="true" t="shared" si="43" ref="I652:I674">H652*F652</f>
        <v>0</v>
      </c>
      <c r="J652" s="36">
        <f aca="true" t="shared" si="44" ref="J652:J674">B652*H652</f>
        <v>0</v>
      </c>
    </row>
    <row r="653" spans="1:10" ht="36">
      <c r="A653" s="181" t="s">
        <v>631</v>
      </c>
      <c r="B653" s="179">
        <v>10</v>
      </c>
      <c r="C653" s="68" t="s">
        <v>12</v>
      </c>
      <c r="D653" s="68" t="s">
        <v>61</v>
      </c>
      <c r="E653" s="68" t="s">
        <v>630</v>
      </c>
      <c r="F653" s="97">
        <v>101.4</v>
      </c>
      <c r="G653" s="98">
        <v>159.11999999999998</v>
      </c>
      <c r="H653" s="227"/>
      <c r="I653" s="35">
        <f t="shared" si="43"/>
        <v>0</v>
      </c>
      <c r="J653" s="36">
        <f t="shared" si="44"/>
        <v>0</v>
      </c>
    </row>
    <row r="654" spans="1:10" ht="54">
      <c r="A654" s="181" t="s">
        <v>632</v>
      </c>
      <c r="B654" s="179">
        <v>10</v>
      </c>
      <c r="C654" s="68" t="s">
        <v>12</v>
      </c>
      <c r="D654" s="68" t="s">
        <v>34</v>
      </c>
      <c r="E654" s="68" t="s">
        <v>630</v>
      </c>
      <c r="F654" s="97">
        <v>128.70000000000002</v>
      </c>
      <c r="G654" s="98">
        <v>199</v>
      </c>
      <c r="H654" s="227"/>
      <c r="I654" s="35">
        <f t="shared" si="43"/>
        <v>0</v>
      </c>
      <c r="J654" s="36">
        <f t="shared" si="44"/>
        <v>0</v>
      </c>
    </row>
    <row r="655" spans="1:10" ht="72">
      <c r="A655" s="181" t="s">
        <v>633</v>
      </c>
      <c r="B655" s="179">
        <v>10</v>
      </c>
      <c r="C655" s="68" t="s">
        <v>12</v>
      </c>
      <c r="D655" s="68" t="s">
        <v>634</v>
      </c>
      <c r="E655" s="68" t="s">
        <v>630</v>
      </c>
      <c r="F655" s="97">
        <v>127.4</v>
      </c>
      <c r="G655" s="98">
        <v>199</v>
      </c>
      <c r="H655" s="227"/>
      <c r="I655" s="35">
        <f t="shared" si="43"/>
        <v>0</v>
      </c>
      <c r="J655" s="36">
        <f t="shared" si="44"/>
        <v>0</v>
      </c>
    </row>
    <row r="656" spans="1:10" ht="54">
      <c r="A656" s="181" t="s">
        <v>635</v>
      </c>
      <c r="B656" s="179">
        <v>10</v>
      </c>
      <c r="C656" s="68" t="s">
        <v>12</v>
      </c>
      <c r="D656" s="68" t="s">
        <v>636</v>
      </c>
      <c r="E656" s="68" t="s">
        <v>630</v>
      </c>
      <c r="F656" s="97">
        <v>179.4</v>
      </c>
      <c r="G656" s="98">
        <v>279</v>
      </c>
      <c r="H656" s="227"/>
      <c r="I656" s="35">
        <f t="shared" si="43"/>
        <v>0</v>
      </c>
      <c r="J656" s="36">
        <f t="shared" si="44"/>
        <v>0</v>
      </c>
    </row>
    <row r="657" spans="1:10" ht="72">
      <c r="A657" s="181" t="s">
        <v>637</v>
      </c>
      <c r="B657" s="179">
        <v>10</v>
      </c>
      <c r="C657" s="68" t="s">
        <v>12</v>
      </c>
      <c r="D657" s="68" t="s">
        <v>638</v>
      </c>
      <c r="E657" s="68" t="s">
        <v>630</v>
      </c>
      <c r="F657" s="97">
        <v>111.8</v>
      </c>
      <c r="G657" s="98">
        <v>170</v>
      </c>
      <c r="H657" s="227"/>
      <c r="I657" s="35">
        <f t="shared" si="43"/>
        <v>0</v>
      </c>
      <c r="J657" s="36">
        <f t="shared" si="44"/>
        <v>0</v>
      </c>
    </row>
    <row r="658" spans="1:10" ht="72">
      <c r="A658" s="181" t="s">
        <v>639</v>
      </c>
      <c r="B658" s="179">
        <v>10</v>
      </c>
      <c r="C658" s="68" t="s">
        <v>12</v>
      </c>
      <c r="D658" s="68" t="s">
        <v>640</v>
      </c>
      <c r="E658" s="68" t="s">
        <v>630</v>
      </c>
      <c r="F658" s="97">
        <v>214.5</v>
      </c>
      <c r="G658" s="98">
        <v>339</v>
      </c>
      <c r="H658" s="227"/>
      <c r="I658" s="35">
        <f t="shared" si="43"/>
        <v>0</v>
      </c>
      <c r="J658" s="36">
        <f t="shared" si="44"/>
        <v>0</v>
      </c>
    </row>
    <row r="659" spans="1:10" ht="54">
      <c r="A659" s="181" t="s">
        <v>641</v>
      </c>
      <c r="B659" s="179">
        <v>10</v>
      </c>
      <c r="C659" s="68" t="s">
        <v>12</v>
      </c>
      <c r="D659" s="68" t="s">
        <v>642</v>
      </c>
      <c r="E659" s="68" t="s">
        <v>630</v>
      </c>
      <c r="F659" s="97">
        <v>182</v>
      </c>
      <c r="G659" s="98">
        <v>286</v>
      </c>
      <c r="H659" s="227"/>
      <c r="I659" s="35">
        <f t="shared" si="43"/>
        <v>0</v>
      </c>
      <c r="J659" s="36">
        <f t="shared" si="44"/>
        <v>0</v>
      </c>
    </row>
    <row r="660" spans="1:10" ht="54">
      <c r="A660" s="181" t="s">
        <v>643</v>
      </c>
      <c r="B660" s="179">
        <v>10</v>
      </c>
      <c r="C660" s="68" t="s">
        <v>12</v>
      </c>
      <c r="D660" s="68" t="s">
        <v>644</v>
      </c>
      <c r="E660" s="68" t="s">
        <v>630</v>
      </c>
      <c r="F660" s="97">
        <v>81.9</v>
      </c>
      <c r="G660" s="98">
        <v>128.51999999999998</v>
      </c>
      <c r="H660" s="227"/>
      <c r="I660" s="35">
        <f t="shared" si="43"/>
        <v>0</v>
      </c>
      <c r="J660" s="36">
        <f t="shared" si="44"/>
        <v>0</v>
      </c>
    </row>
    <row r="661" spans="1:10" ht="54">
      <c r="A661" s="181" t="s">
        <v>645</v>
      </c>
      <c r="B661" s="179">
        <v>10</v>
      </c>
      <c r="C661" s="68" t="s">
        <v>12</v>
      </c>
      <c r="D661" s="68" t="s">
        <v>646</v>
      </c>
      <c r="E661" s="68" t="s">
        <v>630</v>
      </c>
      <c r="F661" s="97">
        <v>105.3</v>
      </c>
      <c r="G661" s="98">
        <v>165.24</v>
      </c>
      <c r="H661" s="227"/>
      <c r="I661" s="35">
        <f t="shared" si="43"/>
        <v>0</v>
      </c>
      <c r="J661" s="36">
        <f t="shared" si="44"/>
        <v>0</v>
      </c>
    </row>
    <row r="662" spans="1:10" ht="54">
      <c r="A662" s="181" t="s">
        <v>647</v>
      </c>
      <c r="B662" s="179">
        <v>10</v>
      </c>
      <c r="C662" s="68" t="s">
        <v>12</v>
      </c>
      <c r="D662" s="68" t="s">
        <v>648</v>
      </c>
      <c r="E662" s="68" t="s">
        <v>630</v>
      </c>
      <c r="F662" s="97">
        <v>78</v>
      </c>
      <c r="G662" s="98">
        <v>119</v>
      </c>
      <c r="H662" s="227"/>
      <c r="I662" s="35">
        <f t="shared" si="43"/>
        <v>0</v>
      </c>
      <c r="J662" s="36">
        <f t="shared" si="44"/>
        <v>0</v>
      </c>
    </row>
    <row r="663" spans="1:10" ht="54">
      <c r="A663" s="181" t="s">
        <v>649</v>
      </c>
      <c r="B663" s="179">
        <v>10</v>
      </c>
      <c r="C663" s="68" t="s">
        <v>12</v>
      </c>
      <c r="D663" s="68" t="s">
        <v>650</v>
      </c>
      <c r="E663" s="68" t="s">
        <v>630</v>
      </c>
      <c r="F663" s="97">
        <v>89.7</v>
      </c>
      <c r="G663" s="98">
        <v>139</v>
      </c>
      <c r="H663" s="227"/>
      <c r="I663" s="35">
        <f t="shared" si="43"/>
        <v>0</v>
      </c>
      <c r="J663" s="36">
        <f t="shared" si="44"/>
        <v>0</v>
      </c>
    </row>
    <row r="664" spans="1:10" ht="54">
      <c r="A664" s="181" t="s">
        <v>651</v>
      </c>
      <c r="B664" s="179">
        <v>10</v>
      </c>
      <c r="C664" s="68" t="s">
        <v>12</v>
      </c>
      <c r="D664" s="68" t="s">
        <v>652</v>
      </c>
      <c r="E664" s="68" t="s">
        <v>630</v>
      </c>
      <c r="F664" s="97">
        <v>87.10000000000001</v>
      </c>
      <c r="G664" s="98">
        <v>136.67999999999998</v>
      </c>
      <c r="H664" s="227"/>
      <c r="I664" s="35">
        <f t="shared" si="43"/>
        <v>0</v>
      </c>
      <c r="J664" s="36">
        <f t="shared" si="44"/>
        <v>0</v>
      </c>
    </row>
    <row r="665" spans="1:10" ht="72">
      <c r="A665" s="181" t="s">
        <v>653</v>
      </c>
      <c r="B665" s="179">
        <v>10</v>
      </c>
      <c r="C665" s="68" t="s">
        <v>12</v>
      </c>
      <c r="D665" s="68" t="s">
        <v>654</v>
      </c>
      <c r="E665" s="68" t="s">
        <v>630</v>
      </c>
      <c r="F665" s="97">
        <v>219.70000000000002</v>
      </c>
      <c r="G665" s="98">
        <v>344.75999999999993</v>
      </c>
      <c r="H665" s="227"/>
      <c r="I665" s="35">
        <f t="shared" si="43"/>
        <v>0</v>
      </c>
      <c r="J665" s="36">
        <f t="shared" si="44"/>
        <v>0</v>
      </c>
    </row>
    <row r="666" spans="1:10" ht="72">
      <c r="A666" s="181" t="s">
        <v>655</v>
      </c>
      <c r="B666" s="179">
        <v>10</v>
      </c>
      <c r="C666" s="68" t="s">
        <v>12</v>
      </c>
      <c r="D666" s="68" t="s">
        <v>656</v>
      </c>
      <c r="E666" s="68" t="s">
        <v>630</v>
      </c>
      <c r="F666" s="97">
        <v>65</v>
      </c>
      <c r="G666" s="98">
        <v>99</v>
      </c>
      <c r="H666" s="227"/>
      <c r="I666" s="35">
        <f t="shared" si="43"/>
        <v>0</v>
      </c>
      <c r="J666" s="36">
        <f t="shared" si="44"/>
        <v>0</v>
      </c>
    </row>
    <row r="667" spans="1:10" ht="54">
      <c r="A667" s="181" t="s">
        <v>657</v>
      </c>
      <c r="B667" s="179">
        <v>10</v>
      </c>
      <c r="C667" s="68" t="s">
        <v>12</v>
      </c>
      <c r="D667" s="68" t="s">
        <v>658</v>
      </c>
      <c r="E667" s="68" t="s">
        <v>630</v>
      </c>
      <c r="F667" s="97">
        <v>228.8</v>
      </c>
      <c r="G667" s="98">
        <v>359.03999999999996</v>
      </c>
      <c r="H667" s="227"/>
      <c r="I667" s="35">
        <f t="shared" si="43"/>
        <v>0</v>
      </c>
      <c r="J667" s="36">
        <f t="shared" si="44"/>
        <v>0</v>
      </c>
    </row>
    <row r="668" spans="1:10" ht="36">
      <c r="A668" s="181" t="s">
        <v>659</v>
      </c>
      <c r="B668" s="179">
        <v>10</v>
      </c>
      <c r="C668" s="68" t="s">
        <v>12</v>
      </c>
      <c r="D668" s="68" t="s">
        <v>660</v>
      </c>
      <c r="E668" s="68" t="s">
        <v>630</v>
      </c>
      <c r="F668" s="97">
        <v>145.6</v>
      </c>
      <c r="G668" s="98">
        <v>228.48</v>
      </c>
      <c r="H668" s="227"/>
      <c r="I668" s="35">
        <f t="shared" si="43"/>
        <v>0</v>
      </c>
      <c r="J668" s="36">
        <f t="shared" si="44"/>
        <v>0</v>
      </c>
    </row>
    <row r="669" spans="1:10" ht="72">
      <c r="A669" s="181" t="s">
        <v>661</v>
      </c>
      <c r="B669" s="179">
        <v>10</v>
      </c>
      <c r="C669" s="68" t="s">
        <v>12</v>
      </c>
      <c r="D669" s="68" t="s">
        <v>662</v>
      </c>
      <c r="E669" s="68" t="s">
        <v>630</v>
      </c>
      <c r="F669" s="97">
        <v>218.4</v>
      </c>
      <c r="G669" s="98">
        <v>342.71999999999997</v>
      </c>
      <c r="H669" s="227"/>
      <c r="I669" s="35">
        <f t="shared" si="43"/>
        <v>0</v>
      </c>
      <c r="J669" s="36">
        <f t="shared" si="44"/>
        <v>0</v>
      </c>
    </row>
    <row r="670" spans="1:10" ht="72">
      <c r="A670" s="181" t="s">
        <v>663</v>
      </c>
      <c r="B670" s="179">
        <v>10</v>
      </c>
      <c r="C670" s="68" t="s">
        <v>12</v>
      </c>
      <c r="D670" s="68" t="s">
        <v>664</v>
      </c>
      <c r="E670" s="68" t="s">
        <v>630</v>
      </c>
      <c r="F670" s="97">
        <v>218.4</v>
      </c>
      <c r="G670" s="98">
        <v>342.71999999999997</v>
      </c>
      <c r="H670" s="227"/>
      <c r="I670" s="35">
        <f t="shared" si="43"/>
        <v>0</v>
      </c>
      <c r="J670" s="36">
        <f t="shared" si="44"/>
        <v>0</v>
      </c>
    </row>
    <row r="671" spans="1:10" ht="54">
      <c r="A671" s="181" t="s">
        <v>665</v>
      </c>
      <c r="B671" s="179">
        <v>10</v>
      </c>
      <c r="C671" s="68" t="s">
        <v>12</v>
      </c>
      <c r="D671" s="68" t="s">
        <v>666</v>
      </c>
      <c r="E671" s="68" t="s">
        <v>630</v>
      </c>
      <c r="F671" s="97">
        <v>87.10000000000001</v>
      </c>
      <c r="G671" s="98">
        <v>136.67999999999998</v>
      </c>
      <c r="H671" s="227"/>
      <c r="I671" s="35">
        <f t="shared" si="43"/>
        <v>0</v>
      </c>
      <c r="J671" s="36">
        <f t="shared" si="44"/>
        <v>0</v>
      </c>
    </row>
    <row r="672" spans="1:10" ht="54">
      <c r="A672" s="181" t="s">
        <v>667</v>
      </c>
      <c r="B672" s="179">
        <v>10</v>
      </c>
      <c r="C672" s="68" t="s">
        <v>12</v>
      </c>
      <c r="D672" s="68" t="s">
        <v>668</v>
      </c>
      <c r="E672" s="68" t="s">
        <v>630</v>
      </c>
      <c r="F672" s="97">
        <v>135.20000000000002</v>
      </c>
      <c r="G672" s="98">
        <v>212.16</v>
      </c>
      <c r="H672" s="227"/>
      <c r="I672" s="35">
        <f t="shared" si="43"/>
        <v>0</v>
      </c>
      <c r="J672" s="36">
        <f t="shared" si="44"/>
        <v>0</v>
      </c>
    </row>
    <row r="673" spans="1:10" ht="72">
      <c r="A673" s="181" t="s">
        <v>669</v>
      </c>
      <c r="B673" s="179">
        <v>10</v>
      </c>
      <c r="C673" s="68" t="s">
        <v>12</v>
      </c>
      <c r="D673" s="68" t="s">
        <v>670</v>
      </c>
      <c r="E673" s="68" t="s">
        <v>630</v>
      </c>
      <c r="F673" s="97">
        <v>189.8</v>
      </c>
      <c r="G673" s="98">
        <v>297.84</v>
      </c>
      <c r="H673" s="227"/>
      <c r="I673" s="35">
        <f t="shared" si="43"/>
        <v>0</v>
      </c>
      <c r="J673" s="36">
        <f t="shared" si="44"/>
        <v>0</v>
      </c>
    </row>
    <row r="674" spans="1:10" ht="72">
      <c r="A674" s="181" t="s">
        <v>671</v>
      </c>
      <c r="B674" s="179">
        <v>10</v>
      </c>
      <c r="C674" s="68" t="s">
        <v>12</v>
      </c>
      <c r="D674" s="68" t="s">
        <v>672</v>
      </c>
      <c r="E674" s="68" t="s">
        <v>630</v>
      </c>
      <c r="F674" s="97">
        <v>76.7</v>
      </c>
      <c r="G674" s="98">
        <v>119</v>
      </c>
      <c r="H674" s="227"/>
      <c r="I674" s="35">
        <f t="shared" si="43"/>
        <v>0</v>
      </c>
      <c r="J674" s="36">
        <f t="shared" si="44"/>
        <v>0</v>
      </c>
    </row>
    <row r="675" spans="1:10" ht="20.25">
      <c r="A675" s="182"/>
      <c r="B675" s="183"/>
      <c r="C675" s="184"/>
      <c r="D675" s="185"/>
      <c r="E675" s="186"/>
      <c r="F675" s="193"/>
      <c r="G675" s="187"/>
      <c r="H675" s="188" t="s">
        <v>295</v>
      </c>
      <c r="I675" s="189">
        <f>SUM(I4:I674)</f>
        <v>0</v>
      </c>
      <c r="J675" s="190">
        <f>SUM(J4:J674)</f>
        <v>0</v>
      </c>
    </row>
    <row r="676" spans="1:9" ht="18">
      <c r="A676" s="29"/>
      <c r="B676" s="10"/>
      <c r="C676" s="11"/>
      <c r="D676" s="11"/>
      <c r="E676" s="256"/>
      <c r="F676" s="12"/>
      <c r="G676" s="13"/>
      <c r="H676" s="14"/>
      <c r="I676" s="15"/>
    </row>
    <row r="677" spans="1:9" ht="18">
      <c r="A677" s="29"/>
      <c r="B677" s="10"/>
      <c r="C677" s="11"/>
      <c r="D677" s="11"/>
      <c r="E677" s="256"/>
      <c r="F677" s="12"/>
      <c r="G677" s="13"/>
      <c r="H677" s="14"/>
      <c r="I677" s="15"/>
    </row>
    <row r="678" spans="1:9" ht="18">
      <c r="A678" s="29"/>
      <c r="B678" s="10"/>
      <c r="C678" s="11"/>
      <c r="D678" s="11"/>
      <c r="E678" s="256"/>
      <c r="F678" s="12"/>
      <c r="G678" s="13"/>
      <c r="H678" s="14"/>
      <c r="I678" s="15"/>
    </row>
    <row r="679" spans="1:9" ht="18">
      <c r="A679" s="29"/>
      <c r="B679" s="10"/>
      <c r="C679" s="11"/>
      <c r="D679" s="11"/>
      <c r="E679" s="256"/>
      <c r="F679" s="12"/>
      <c r="G679" s="13"/>
      <c r="H679" s="14"/>
      <c r="I679" s="15"/>
    </row>
    <row r="680" spans="1:9" ht="18">
      <c r="A680" s="29"/>
      <c r="B680" s="10"/>
      <c r="C680" s="11"/>
      <c r="D680" s="11"/>
      <c r="E680" s="256"/>
      <c r="F680" s="12"/>
      <c r="G680" s="13"/>
      <c r="H680" s="14"/>
      <c r="I680" s="15"/>
    </row>
    <row r="681" spans="1:9" ht="18">
      <c r="A681" s="29"/>
      <c r="B681" s="10"/>
      <c r="C681" s="11"/>
      <c r="D681" s="11"/>
      <c r="E681" s="256"/>
      <c r="F681" s="12"/>
      <c r="G681" s="13"/>
      <c r="H681" s="14"/>
      <c r="I681" s="15"/>
    </row>
    <row r="682" spans="1:9" ht="18">
      <c r="A682" s="29"/>
      <c r="B682" s="10"/>
      <c r="C682" s="11"/>
      <c r="D682" s="11"/>
      <c r="E682" s="256"/>
      <c r="F682" s="12"/>
      <c r="G682" s="13"/>
      <c r="H682" s="14"/>
      <c r="I682" s="15"/>
    </row>
    <row r="683" spans="1:9" ht="18">
      <c r="A683" s="29"/>
      <c r="B683" s="10"/>
      <c r="C683" s="11"/>
      <c r="D683" s="11"/>
      <c r="E683" s="256"/>
      <c r="F683" s="12"/>
      <c r="G683" s="13"/>
      <c r="H683" s="14"/>
      <c r="I683" s="15"/>
    </row>
    <row r="684" spans="1:9" ht="18">
      <c r="A684" s="29"/>
      <c r="B684" s="10"/>
      <c r="C684" s="11"/>
      <c r="D684" s="11"/>
      <c r="E684" s="256"/>
      <c r="F684" s="12"/>
      <c r="G684" s="13"/>
      <c r="H684" s="14"/>
      <c r="I684" s="15"/>
    </row>
    <row r="685" spans="1:9" ht="18">
      <c r="A685" s="29"/>
      <c r="B685" s="10"/>
      <c r="C685" s="11"/>
      <c r="D685" s="11"/>
      <c r="E685" s="256"/>
      <c r="F685" s="12"/>
      <c r="G685" s="13"/>
      <c r="H685" s="14"/>
      <c r="I685" s="15"/>
    </row>
    <row r="686" spans="1:9" ht="18">
      <c r="A686" s="29"/>
      <c r="B686" s="10"/>
      <c r="C686" s="11"/>
      <c r="D686" s="11"/>
      <c r="E686" s="256"/>
      <c r="F686" s="12"/>
      <c r="G686" s="13"/>
      <c r="H686" s="14"/>
      <c r="I686" s="15"/>
    </row>
    <row r="687" spans="1:9" ht="18">
      <c r="A687" s="29"/>
      <c r="B687" s="10"/>
      <c r="C687" s="11"/>
      <c r="D687" s="11"/>
      <c r="E687" s="256"/>
      <c r="F687" s="12"/>
      <c r="G687" s="13"/>
      <c r="H687" s="14"/>
      <c r="I687" s="15"/>
    </row>
    <row r="688" spans="1:9" ht="18">
      <c r="A688" s="29"/>
      <c r="B688" s="10"/>
      <c r="C688" s="11"/>
      <c r="D688" s="11"/>
      <c r="E688" s="256"/>
      <c r="F688" s="12"/>
      <c r="G688" s="13"/>
      <c r="H688" s="14"/>
      <c r="I688" s="15"/>
    </row>
    <row r="689" spans="1:9" ht="18">
      <c r="A689" s="29"/>
      <c r="B689" s="10"/>
      <c r="C689" s="11"/>
      <c r="D689" s="11"/>
      <c r="E689" s="256"/>
      <c r="F689" s="12"/>
      <c r="G689" s="13"/>
      <c r="H689" s="14"/>
      <c r="I689" s="15"/>
    </row>
    <row r="690" spans="1:9" ht="18">
      <c r="A690" s="29"/>
      <c r="B690" s="10"/>
      <c r="C690" s="11"/>
      <c r="D690" s="11"/>
      <c r="E690" s="256"/>
      <c r="F690" s="12"/>
      <c r="G690" s="13"/>
      <c r="H690" s="14"/>
      <c r="I690" s="15"/>
    </row>
    <row r="691" spans="1:9" ht="18">
      <c r="A691" s="29"/>
      <c r="B691" s="10"/>
      <c r="C691" s="11"/>
      <c r="D691" s="11"/>
      <c r="E691" s="256"/>
      <c r="F691" s="12"/>
      <c r="G691" s="13"/>
      <c r="H691" s="14"/>
      <c r="I691" s="15"/>
    </row>
    <row r="692" spans="1:9" ht="18">
      <c r="A692" s="29"/>
      <c r="B692" s="10"/>
      <c r="C692" s="11"/>
      <c r="D692" s="11"/>
      <c r="E692" s="256"/>
      <c r="F692" s="12"/>
      <c r="G692" s="13"/>
      <c r="H692" s="14"/>
      <c r="I692" s="15"/>
    </row>
    <row r="693" spans="1:9" ht="18">
      <c r="A693" s="29"/>
      <c r="B693" s="10"/>
      <c r="C693" s="11"/>
      <c r="D693" s="11"/>
      <c r="E693" s="256"/>
      <c r="F693" s="12"/>
      <c r="G693" s="13"/>
      <c r="H693" s="14"/>
      <c r="I693" s="15"/>
    </row>
    <row r="694" spans="1:9" ht="18">
      <c r="A694" s="29"/>
      <c r="B694" s="10"/>
      <c r="C694" s="11"/>
      <c r="D694" s="11"/>
      <c r="E694" s="256"/>
      <c r="F694" s="12"/>
      <c r="G694" s="13"/>
      <c r="H694" s="14"/>
      <c r="I694" s="15"/>
    </row>
    <row r="695" spans="1:9" ht="18">
      <c r="A695" s="29"/>
      <c r="B695" s="10"/>
      <c r="C695" s="11"/>
      <c r="D695" s="11"/>
      <c r="E695" s="256"/>
      <c r="F695" s="12"/>
      <c r="G695" s="13"/>
      <c r="H695" s="14"/>
      <c r="I695" s="15"/>
    </row>
    <row r="696" spans="1:9" ht="18">
      <c r="A696" s="29"/>
      <c r="B696" s="10"/>
      <c r="C696" s="11"/>
      <c r="D696" s="11"/>
      <c r="E696" s="256"/>
      <c r="F696" s="12"/>
      <c r="G696" s="13"/>
      <c r="H696" s="14"/>
      <c r="I696" s="15"/>
    </row>
    <row r="697" spans="1:9" ht="18">
      <c r="A697" s="29"/>
      <c r="B697" s="10"/>
      <c r="C697" s="11"/>
      <c r="D697" s="11"/>
      <c r="E697" s="256"/>
      <c r="F697" s="12"/>
      <c r="G697" s="13"/>
      <c r="H697" s="14"/>
      <c r="I697" s="15"/>
    </row>
    <row r="698" spans="1:9" ht="18">
      <c r="A698" s="29"/>
      <c r="B698" s="10"/>
      <c r="C698" s="11"/>
      <c r="D698" s="11"/>
      <c r="E698" s="256"/>
      <c r="F698" s="12"/>
      <c r="G698" s="13"/>
      <c r="H698" s="14"/>
      <c r="I698" s="15"/>
    </row>
    <row r="699" spans="1:9" ht="18">
      <c r="A699" s="29"/>
      <c r="B699" s="10"/>
      <c r="C699" s="11"/>
      <c r="D699" s="11"/>
      <c r="E699" s="256"/>
      <c r="F699" s="12"/>
      <c r="G699" s="13"/>
      <c r="H699" s="14"/>
      <c r="I699" s="15"/>
    </row>
    <row r="700" spans="1:9" ht="18">
      <c r="A700" s="29"/>
      <c r="B700" s="10"/>
      <c r="C700" s="11"/>
      <c r="D700" s="11"/>
      <c r="E700" s="256"/>
      <c r="F700" s="12"/>
      <c r="G700" s="13"/>
      <c r="H700" s="14"/>
      <c r="I700" s="15"/>
    </row>
  </sheetData>
  <sheetProtection selectLockedCells="1" selectUnlockedCells="1"/>
  <autoFilter ref="A1:J1"/>
  <mergeCells count="2">
    <mergeCell ref="B2:G2"/>
    <mergeCell ref="H2:J2"/>
  </mergeCells>
  <hyperlinks>
    <hyperlink ref="A519" r:id="rId1" display="Мисвак BeeKo"/>
    <hyperlink ref="A629" r:id="rId2" display="Духи Аль-Рехаб"/>
    <hyperlink ref="E629" r:id="rId3" display="посмотреть"/>
  </hyperlinks>
  <printOptions/>
  <pageMargins left="0.7875" right="0.7875" top="1.0527777777777778" bottom="1.0527777777777778" header="0.7875" footer="0.7875"/>
  <pageSetup horizontalDpi="300" verticalDpi="300" orientation="portrait" paperSize="9" r:id="rId7"/>
  <headerFooter alignWithMargins="0">
    <oddHeader>&amp;C&amp;"Times New Roman,Обычный"&amp;12&amp;A</oddHeader>
    <oddFooter>&amp;C&amp;"Times New Roman,Обычный"&amp;12Страница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Eco-Market Al-Sihha</dc:creator>
  <cp:keywords/>
  <dc:description/>
  <cp:lastModifiedBy>Eco-Market Al-Sihha</cp:lastModifiedBy>
  <dcterms:created xsi:type="dcterms:W3CDTF">2015-10-20T15:16:42Z</dcterms:created>
  <dcterms:modified xsi:type="dcterms:W3CDTF">2015-11-04T08:41:05Z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